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<sst xmlns="http://schemas.openxmlformats.org/spreadsheetml/2006/main" count="328" uniqueCount="149">
  <si>
    <t>на ремонтно-отделочные работы</t>
  </si>
  <si>
    <t>№</t>
  </si>
  <si>
    <t>Наименование работ</t>
  </si>
  <si>
    <t>Ед.изм.</t>
  </si>
  <si>
    <t>Кол-во</t>
  </si>
  <si>
    <t>Цена</t>
  </si>
  <si>
    <t>Сумма</t>
  </si>
  <si>
    <t>п/м</t>
  </si>
  <si>
    <t>м2</t>
  </si>
  <si>
    <t>шт</t>
  </si>
  <si>
    <t>Снятие обоев со стен</t>
  </si>
  <si>
    <t>Грунтовка потолка 2 слоя</t>
  </si>
  <si>
    <t>Окраска потолка ВЭК 2 слоя</t>
  </si>
  <si>
    <t>Обработка стен бетоконтактом</t>
  </si>
  <si>
    <t>Затирка швов</t>
  </si>
  <si>
    <t>Грунтовка стен 2 слоя</t>
  </si>
  <si>
    <t>Шпатлевка стен 2 слоя</t>
  </si>
  <si>
    <t>Оклейка стен обоями ( средней сложности )</t>
  </si>
  <si>
    <t>1</t>
  </si>
  <si>
    <t>Итого</t>
  </si>
  <si>
    <t>Демонтаж плинтуса</t>
  </si>
  <si>
    <t>Монтаж плинтуса</t>
  </si>
  <si>
    <t>комплект</t>
  </si>
  <si>
    <t>Демонтаж унитаза</t>
  </si>
  <si>
    <t>Демонтаж ванны</t>
  </si>
  <si>
    <t>Демонтаж раковины</t>
  </si>
  <si>
    <t>Демнотаж труб ХГВ и ПВХ</t>
  </si>
  <si>
    <t>Обработка стен антисептическим раствором</t>
  </si>
  <si>
    <t>Обработка стен водостопом</t>
  </si>
  <si>
    <t>Облицовка стен плиткой ( станд )</t>
  </si>
  <si>
    <t>Обработка пола бетоконтактом</t>
  </si>
  <si>
    <t>Обработка пола водостопом</t>
  </si>
  <si>
    <t>Укладка плитки на пол ( станд )</t>
  </si>
  <si>
    <t xml:space="preserve">Установка мойки </t>
  </si>
  <si>
    <t>Электромонтажные работы</t>
  </si>
  <si>
    <t>Навеска бра</t>
  </si>
  <si>
    <t>Монтаж эл.точки ( внутр )</t>
  </si>
  <si>
    <t>Итого по разделам</t>
  </si>
  <si>
    <t>Итого со скидкой</t>
  </si>
  <si>
    <t xml:space="preserve">Накладные расходы </t>
  </si>
  <si>
    <t>Экспедиторские расходы</t>
  </si>
  <si>
    <t>2% от сметной стоимости</t>
  </si>
  <si>
    <t>Погрузо-разгрузочные работы и вынос мусора</t>
  </si>
  <si>
    <t>9% от сметной стоимости</t>
  </si>
  <si>
    <t>Итого по НР</t>
  </si>
  <si>
    <t>ИТОГО по смете:</t>
  </si>
  <si>
    <t>руб</t>
  </si>
  <si>
    <t>*</t>
  </si>
  <si>
    <t>Все перечисленные в смете объемы ремонтно-отделочных работ корректируются</t>
  </si>
  <si>
    <t>при подписании акта сдачи-приемки работ.</t>
  </si>
  <si>
    <t>Работы не предусмотренные сметой, оплачиваются по дополнительному соглашению.</t>
  </si>
  <si>
    <t>ЗАКАЗЧИК_______________________</t>
  </si>
  <si>
    <t>ПОДРЯДЧИК________________________</t>
  </si>
  <si>
    <t>Протяжка, монтаж  провода в гофре</t>
  </si>
  <si>
    <t>Экспедиторские расходы - оплата времени мастера на закупку материала</t>
  </si>
  <si>
    <t>Погрузо-разгрузочные работы и вынос мусора - оплата за погрузку материала на рынке (магазине), разгрузку  и доставку до квартиры, вынос строит. мусора от квартиры до контейнера на расстояние не более 50 метров от  подъезда. Доставка материала и  контейнер  оплачивается Заказчиком отдельно.</t>
  </si>
  <si>
    <t>Амортизация инструмента - оплата за износ инструмента.</t>
  </si>
  <si>
    <t>Армировка потолка сеткой 2х2</t>
  </si>
  <si>
    <t>Монтаж откосов  ГКЛ с отделкой</t>
  </si>
  <si>
    <t>мп</t>
  </si>
  <si>
    <t>Монтаж короба ГКЛ на радиатор отопления</t>
  </si>
  <si>
    <t>Монтаж ниши ГКЛ с отделкой</t>
  </si>
  <si>
    <t>Монтаж двери</t>
  </si>
  <si>
    <t>Выравнивание пола самовыр.смесью ( до 0,5 см )</t>
  </si>
  <si>
    <t>Скол плитки со стен и потолка</t>
  </si>
  <si>
    <t>Монтаж точечных светильников</t>
  </si>
  <si>
    <t>Итого:</t>
  </si>
  <si>
    <t>Монтаж точки TV</t>
  </si>
  <si>
    <t xml:space="preserve"> Монтаж точкиTF</t>
  </si>
  <si>
    <t>Приложение к</t>
  </si>
  <si>
    <t>СМЕТА</t>
  </si>
  <si>
    <t xml:space="preserve">Снятие обоев со стен и скол плитки </t>
  </si>
  <si>
    <t>Демонтаж дверного блока</t>
  </si>
  <si>
    <t>Армировка потолка сеткой 2 х2</t>
  </si>
  <si>
    <t>Грунтовка потолка 2 раза</t>
  </si>
  <si>
    <t>Окраска потолка ВЭК 2 раза</t>
  </si>
  <si>
    <t xml:space="preserve"> м2</t>
  </si>
  <si>
    <t>Укладка плитки(фартук)</t>
  </si>
  <si>
    <t>Затирка швов плитки</t>
  </si>
  <si>
    <t>Устройство наливного пола</t>
  </si>
  <si>
    <t>Укладка плитки на пол</t>
  </si>
  <si>
    <t xml:space="preserve">договору № </t>
  </si>
  <si>
    <t>18.09.2010г.</t>
  </si>
  <si>
    <t>Монтаж ГКЛ 2 слой на потолок</t>
  </si>
  <si>
    <t>Шпатлевка потолка ГКЛ 3 раз с проклейкой швов</t>
  </si>
  <si>
    <t>Штукатурка стен</t>
  </si>
  <si>
    <t>Демонтаж напольного покрытия</t>
  </si>
  <si>
    <t xml:space="preserve">Штукатурка стен </t>
  </si>
  <si>
    <t>Демонтаж  поддона</t>
  </si>
  <si>
    <t>Монтаж потолка из ГКЛ</t>
  </si>
  <si>
    <t>Шпатлевка потолка 3 раза</t>
  </si>
  <si>
    <t>Нанесение декоративной штукатурки</t>
  </si>
  <si>
    <t>Разводка водоснабжения ( REHAU )</t>
  </si>
  <si>
    <t>точка</t>
  </si>
  <si>
    <t>Разводка теплоснабжения(REHAU)</t>
  </si>
  <si>
    <t>Установка проточного водонагревателя</t>
  </si>
  <si>
    <t>Установка коллект., редукторов, фильтров.</t>
  </si>
  <si>
    <t>9</t>
  </si>
  <si>
    <t>Установка унитаза (инстоляция)</t>
  </si>
  <si>
    <t>Устройство стяжки</t>
  </si>
  <si>
    <t>Монтаж тёплого пола</t>
  </si>
  <si>
    <t>Устройство декоративных элементов</t>
  </si>
  <si>
    <t>Утепление балкона</t>
  </si>
  <si>
    <t>Подсыпка керамзита</t>
  </si>
  <si>
    <t>Укладка паркетной доски</t>
  </si>
  <si>
    <t>Устройство арочного портала</t>
  </si>
  <si>
    <t>Штробление стен под трассу (кондиционер)</t>
  </si>
  <si>
    <t>17</t>
  </si>
  <si>
    <t>Монтаж арки</t>
  </si>
  <si>
    <t>20</t>
  </si>
  <si>
    <t>Монтаж защитного козырька, гидроизол.</t>
  </si>
  <si>
    <t>Скидка 10%</t>
  </si>
  <si>
    <t xml:space="preserve">Шпатлевка стен </t>
  </si>
  <si>
    <t xml:space="preserve">Заказчик:  </t>
  </si>
  <si>
    <t xml:space="preserve">Тел.: </t>
  </si>
  <si>
    <t xml:space="preserve">E-mail:   </t>
  </si>
  <si>
    <t xml:space="preserve">по адресу: </t>
  </si>
  <si>
    <t>мекомнатные</t>
  </si>
  <si>
    <t>Балкон</t>
  </si>
  <si>
    <t>Комната</t>
  </si>
  <si>
    <t>Длина</t>
  </si>
  <si>
    <t>Ширина</t>
  </si>
  <si>
    <t>Высота</t>
  </si>
  <si>
    <t>Высота   двери</t>
  </si>
  <si>
    <t>Ширина   двери</t>
  </si>
  <si>
    <t>Высота   окна</t>
  </si>
  <si>
    <t>Ширина  окна</t>
  </si>
  <si>
    <r>
      <t>S</t>
    </r>
    <r>
      <rPr>
        <b/>
        <vertAlign val="subscript"/>
        <sz val="8"/>
        <rFont val="Arial"/>
        <family val="2"/>
      </rPr>
      <t>общ</t>
    </r>
    <r>
      <rPr>
        <sz val="8"/>
        <rFont val="Arial"/>
        <family val="2"/>
      </rPr>
      <t>,            м</t>
    </r>
    <r>
      <rPr>
        <vertAlign val="superscript"/>
        <sz val="8"/>
        <rFont val="Arial"/>
        <family val="2"/>
      </rPr>
      <t>2</t>
    </r>
  </si>
  <si>
    <r>
      <t>P</t>
    </r>
    <r>
      <rPr>
        <b/>
        <vertAlign val="subscript"/>
        <sz val="10"/>
        <rFont val="Arial"/>
        <family val="2"/>
      </rPr>
      <t>потолка</t>
    </r>
    <r>
      <rPr>
        <sz val="11"/>
        <color theme="1"/>
        <rFont val="Calibri"/>
        <family val="2"/>
      </rPr>
      <t xml:space="preserve">,  </t>
    </r>
    <r>
      <rPr>
        <b/>
        <sz val="10"/>
        <rFont val="Arial"/>
        <family val="2"/>
      </rPr>
      <t xml:space="preserve">            </t>
    </r>
    <r>
      <rPr>
        <sz val="11"/>
        <color theme="1"/>
        <rFont val="Calibri"/>
        <family val="2"/>
      </rPr>
      <t>м</t>
    </r>
  </si>
  <si>
    <r>
      <t>P</t>
    </r>
    <r>
      <rPr>
        <b/>
        <vertAlign val="subscript"/>
        <sz val="10"/>
        <rFont val="Arial"/>
        <family val="2"/>
      </rPr>
      <t>пола</t>
    </r>
    <r>
      <rPr>
        <sz val="11"/>
        <color theme="1"/>
        <rFont val="Calibri"/>
        <family val="2"/>
      </rPr>
      <t xml:space="preserve">,  </t>
    </r>
    <r>
      <rPr>
        <b/>
        <sz val="10"/>
        <rFont val="Arial"/>
        <family val="2"/>
      </rPr>
      <t xml:space="preserve">            </t>
    </r>
    <r>
      <rPr>
        <sz val="11"/>
        <color theme="1"/>
        <rFont val="Calibri"/>
        <family val="2"/>
      </rPr>
      <t>м</t>
    </r>
  </si>
  <si>
    <r>
      <t>S</t>
    </r>
    <r>
      <rPr>
        <b/>
        <vertAlign val="subscript"/>
        <sz val="10"/>
        <color indexed="9"/>
        <rFont val="Arial"/>
        <family val="2"/>
      </rPr>
      <t>стен</t>
    </r>
    <r>
      <rPr>
        <sz val="10"/>
        <color indexed="9"/>
        <rFont val="Arial"/>
        <family val="2"/>
      </rPr>
      <t>,            м</t>
    </r>
    <r>
      <rPr>
        <vertAlign val="superscript"/>
        <sz val="8"/>
        <color indexed="9"/>
        <rFont val="Arial"/>
        <family val="2"/>
      </rPr>
      <t>2</t>
    </r>
  </si>
  <si>
    <t>Oткосы</t>
  </si>
  <si>
    <t>Комната 1</t>
  </si>
  <si>
    <t>Комната 2</t>
  </si>
  <si>
    <t>Комната 3</t>
  </si>
  <si>
    <t>Кухня</t>
  </si>
  <si>
    <t xml:space="preserve">Коридор </t>
  </si>
  <si>
    <t>Ванная</t>
  </si>
  <si>
    <t>Санузел</t>
  </si>
  <si>
    <t>Лоджия</t>
  </si>
  <si>
    <t>ИТОГО</t>
  </si>
  <si>
    <t xml:space="preserve">Комната  1  </t>
  </si>
  <si>
    <t xml:space="preserve">Кухня </t>
  </si>
  <si>
    <t xml:space="preserve">Санузел </t>
  </si>
  <si>
    <t xml:space="preserve">Балкон  </t>
  </si>
  <si>
    <t>Установка  ванной</t>
  </si>
  <si>
    <t>42</t>
  </si>
  <si>
    <t>Устройство стяжки пола</t>
  </si>
  <si>
    <t xml:space="preserve"> Потолок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</si>
</sst>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10"/>
      <name val="Arial CYR"/>
      <family val="2"/>
    </font>
    <font>
      <sz val="10"/>
      <color indexed="8"/>
      <name val="Arial"/>
      <family val="2"/>
    </font>
    <font>
      <sz val="11"/>
      <name val="Arial Cyr"/>
      <family val="2"/>
    </font>
    <font>
      <b/>
      <vertAlign val="subscript"/>
      <sz val="8"/>
      <name val="Arial"/>
      <family val="2"/>
    </font>
    <font>
      <vertAlign val="superscript"/>
      <sz val="8"/>
      <name val="Arial"/>
      <family val="2"/>
    </font>
    <font>
      <b/>
      <vertAlign val="subscript"/>
      <sz val="10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left" vertical="center"/>
    </xf>
    <xf numFmtId="1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left" vertical="center"/>
    </xf>
    <xf numFmtId="1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left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left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2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right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left" vertical="center" wrapText="1"/>
    </xf>
    <xf numFmtId="1" fontId="0" fillId="0" borderId="19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left" vertical="center"/>
    </xf>
    <xf numFmtId="1" fontId="0" fillId="0" borderId="31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left" vertical="center"/>
    </xf>
    <xf numFmtId="1" fontId="0" fillId="0" borderId="22" xfId="0" applyNumberFormat="1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right" vertical="center"/>
    </xf>
    <xf numFmtId="1" fontId="0" fillId="0" borderId="36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2" fillId="0" borderId="2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1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2" fillId="0" borderId="42" xfId="0" applyFont="1" applyBorder="1" applyAlignment="1">
      <alignment horizontal="left"/>
    </xf>
    <xf numFmtId="1" fontId="2" fillId="0" borderId="43" xfId="0" applyNumberFormat="1" applyFont="1" applyBorder="1" applyAlignment="1">
      <alignment horizontal="left"/>
    </xf>
    <xf numFmtId="0" fontId="2" fillId="0" borderId="43" xfId="0" applyNumberFormat="1" applyFont="1" applyBorder="1" applyAlignment="1">
      <alignment horizontal="left"/>
    </xf>
    <xf numFmtId="1" fontId="2" fillId="34" borderId="44" xfId="0" applyNumberFormat="1" applyFont="1" applyFill="1" applyBorder="1" applyAlignment="1">
      <alignment horizontal="left"/>
    </xf>
    <xf numFmtId="0" fontId="2" fillId="34" borderId="44" xfId="0" applyNumberFormat="1" applyFont="1" applyFill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" fillId="0" borderId="0" xfId="52" applyFont="1">
      <alignment/>
      <protection/>
    </xf>
    <xf numFmtId="0" fontId="1" fillId="0" borderId="0" xfId="52" applyNumberFormat="1" applyFont="1">
      <alignment/>
      <protection/>
    </xf>
    <xf numFmtId="0" fontId="3" fillId="0" borderId="0" xfId="52" applyFont="1">
      <alignment/>
      <protection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left" vertical="center"/>
    </xf>
    <xf numFmtId="49" fontId="7" fillId="0" borderId="31" xfId="0" applyNumberFormat="1" applyFon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left" vertical="center"/>
    </xf>
    <xf numFmtId="1" fontId="7" fillId="0" borderId="45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4" fillId="0" borderId="36" xfId="0" applyNumberFormat="1" applyFont="1" applyFill="1" applyBorder="1" applyAlignment="1">
      <alignment horizontal="right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0" fillId="35" borderId="31" xfId="0" applyNumberFormat="1" applyFont="1" applyFill="1" applyBorder="1" applyAlignment="1">
      <alignment horizontal="center" vertical="center"/>
    </xf>
    <xf numFmtId="1" fontId="0" fillId="33" borderId="31" xfId="0" applyNumberFormat="1" applyFill="1" applyBorder="1" applyAlignment="1">
      <alignment horizontal="left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50" xfId="0" applyNumberFormat="1" applyFill="1" applyBorder="1" applyAlignment="1">
      <alignment horizontal="left" vertical="center"/>
    </xf>
    <xf numFmtId="1" fontId="0" fillId="0" borderId="50" xfId="0" applyNumberFormat="1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1" fontId="0" fillId="0" borderId="53" xfId="0" applyNumberFormat="1" applyFill="1" applyBorder="1" applyAlignment="1">
      <alignment horizontal="left" vertical="center"/>
    </xf>
    <xf numFmtId="1" fontId="0" fillId="0" borderId="53" xfId="0" applyNumberFormat="1" applyFill="1" applyBorder="1" applyAlignment="1">
      <alignment horizontal="center" vertical="center"/>
    </xf>
    <xf numFmtId="49" fontId="0" fillId="0" borderId="53" xfId="0" applyNumberForma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1" fontId="0" fillId="0" borderId="54" xfId="0" applyNumberFormat="1" applyFont="1" applyFill="1" applyBorder="1" applyAlignment="1">
      <alignment horizontal="center" vertical="center"/>
    </xf>
    <xf numFmtId="1" fontId="0" fillId="0" borderId="54" xfId="0" applyNumberFormat="1" applyFill="1" applyBorder="1" applyAlignment="1">
      <alignment horizontal="left" vertical="center"/>
    </xf>
    <xf numFmtId="1" fontId="0" fillId="0" borderId="54" xfId="0" applyNumberFormat="1" applyFill="1" applyBorder="1" applyAlignment="1">
      <alignment horizontal="center" vertical="center"/>
    </xf>
    <xf numFmtId="49" fontId="0" fillId="0" borderId="54" xfId="0" applyNumberForma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right" vertical="center"/>
    </xf>
    <xf numFmtId="1" fontId="4" fillId="0" borderId="56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1" fontId="7" fillId="0" borderId="58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right" vertical="center"/>
    </xf>
    <xf numFmtId="0" fontId="8" fillId="34" borderId="49" xfId="52" applyNumberFormat="1" applyFont="1" applyFill="1" applyBorder="1" applyAlignment="1">
      <alignment horizontal="center" vertical="center"/>
      <protection/>
    </xf>
    <xf numFmtId="0" fontId="2" fillId="0" borderId="50" xfId="52" applyNumberFormat="1" applyFont="1" applyBorder="1" applyAlignment="1">
      <alignment horizontal="left"/>
      <protection/>
    </xf>
    <xf numFmtId="0" fontId="8" fillId="0" borderId="50" xfId="52" applyNumberFormat="1" applyFont="1" applyFill="1" applyBorder="1" applyAlignment="1">
      <alignment horizontal="center" vertical="center"/>
      <protection/>
    </xf>
    <xf numFmtId="0" fontId="2" fillId="0" borderId="50" xfId="52" applyNumberFormat="1" applyFont="1" applyBorder="1" applyAlignment="1">
      <alignment horizontal="center"/>
      <protection/>
    </xf>
    <xf numFmtId="0" fontId="2" fillId="0" borderId="50" xfId="52" applyNumberFormat="1" applyFont="1" applyBorder="1" applyAlignment="1">
      <alignment horizontal="center"/>
      <protection/>
    </xf>
    <xf numFmtId="1" fontId="8" fillId="0" borderId="51" xfId="52" applyNumberFormat="1" applyFont="1" applyFill="1" applyBorder="1" applyAlignment="1">
      <alignment horizontal="center" vertical="center"/>
      <protection/>
    </xf>
    <xf numFmtId="0" fontId="8" fillId="34" borderId="45" xfId="52" applyNumberFormat="1" applyFont="1" applyFill="1" applyBorder="1" applyAlignment="1">
      <alignment horizontal="center" vertical="center"/>
      <protection/>
    </xf>
    <xf numFmtId="0" fontId="2" fillId="0" borderId="31" xfId="52" applyNumberFormat="1" applyFont="1" applyBorder="1" applyAlignment="1">
      <alignment horizontal="left"/>
      <protection/>
    </xf>
    <xf numFmtId="0" fontId="8" fillId="0" borderId="31" xfId="52" applyNumberFormat="1" applyFont="1" applyFill="1" applyBorder="1" applyAlignment="1">
      <alignment horizontal="center" vertical="center"/>
      <protection/>
    </xf>
    <xf numFmtId="0" fontId="2" fillId="0" borderId="31" xfId="52" applyNumberFormat="1" applyFont="1" applyBorder="1" applyAlignment="1">
      <alignment horizontal="center"/>
      <protection/>
    </xf>
    <xf numFmtId="0" fontId="2" fillId="0" borderId="31" xfId="52" applyNumberFormat="1" applyFont="1" applyBorder="1" applyAlignment="1">
      <alignment horizontal="center"/>
      <protection/>
    </xf>
    <xf numFmtId="1" fontId="8" fillId="0" borderId="46" xfId="52" applyNumberFormat="1" applyFont="1" applyFill="1" applyBorder="1" applyAlignment="1">
      <alignment horizontal="center" vertical="center"/>
      <protection/>
    </xf>
    <xf numFmtId="1" fontId="9" fillId="0" borderId="31" xfId="52" applyNumberFormat="1" applyFont="1" applyFill="1" applyBorder="1" applyAlignment="1">
      <alignment horizontal="left" vertical="center"/>
      <protection/>
    </xf>
    <xf numFmtId="1" fontId="9" fillId="0" borderId="31" xfId="52" applyNumberFormat="1" applyFont="1" applyFill="1" applyBorder="1" applyAlignment="1">
      <alignment horizontal="center" vertical="center"/>
      <protection/>
    </xf>
    <xf numFmtId="1" fontId="2" fillId="0" borderId="31" xfId="52" applyNumberFormat="1" applyFont="1" applyFill="1" applyBorder="1" applyAlignment="1">
      <alignment horizontal="center" vertical="center"/>
      <protection/>
    </xf>
    <xf numFmtId="1" fontId="2" fillId="0" borderId="46" xfId="52" applyNumberFormat="1" applyFont="1" applyFill="1" applyBorder="1" applyAlignment="1">
      <alignment horizontal="center" vertical="center"/>
      <protection/>
    </xf>
    <xf numFmtId="1" fontId="2" fillId="0" borderId="31" xfId="52" applyNumberFormat="1" applyFont="1" applyFill="1" applyBorder="1" applyAlignment="1">
      <alignment horizontal="left" vertical="center"/>
      <protection/>
    </xf>
    <xf numFmtId="0" fontId="2" fillId="0" borderId="31" xfId="52" applyNumberFormat="1" applyFont="1" applyFill="1" applyBorder="1" applyAlignment="1">
      <alignment horizontal="center" vertical="center"/>
      <protection/>
    </xf>
    <xf numFmtId="1" fontId="2" fillId="0" borderId="59" xfId="52" applyNumberFormat="1" applyFont="1" applyFill="1" applyBorder="1" applyAlignment="1">
      <alignment horizontal="center" vertical="center"/>
      <protection/>
    </xf>
    <xf numFmtId="1" fontId="8" fillId="33" borderId="31" xfId="52" applyNumberFormat="1" applyFont="1" applyFill="1" applyBorder="1" applyAlignment="1">
      <alignment horizontal="left" vertical="center"/>
      <protection/>
    </xf>
    <xf numFmtId="1" fontId="8" fillId="0" borderId="31" xfId="52" applyNumberFormat="1" applyFont="1" applyFill="1" applyBorder="1" applyAlignment="1">
      <alignment horizontal="center" vertical="center"/>
      <protection/>
    </xf>
    <xf numFmtId="164" fontId="2" fillId="0" borderId="31" xfId="52" applyNumberFormat="1" applyFont="1" applyFill="1" applyBorder="1" applyAlignment="1">
      <alignment horizontal="center" vertical="center"/>
      <protection/>
    </xf>
    <xf numFmtId="1" fontId="8" fillId="0" borderId="45" xfId="52" applyNumberFormat="1" applyFont="1" applyFill="1" applyBorder="1" applyAlignment="1">
      <alignment horizontal="center" vertical="center"/>
      <protection/>
    </xf>
    <xf numFmtId="1" fontId="8" fillId="33" borderId="53" xfId="52" applyNumberFormat="1" applyFont="1" applyFill="1" applyBorder="1" applyAlignment="1">
      <alignment horizontal="left" vertical="center"/>
      <protection/>
    </xf>
    <xf numFmtId="1" fontId="8" fillId="0" borderId="53" xfId="52" applyNumberFormat="1" applyFont="1" applyFill="1" applyBorder="1" applyAlignment="1">
      <alignment horizontal="center" vertical="center"/>
      <protection/>
    </xf>
    <xf numFmtId="0" fontId="2" fillId="0" borderId="53" xfId="52" applyNumberFormat="1" applyFont="1" applyBorder="1" applyAlignment="1">
      <alignment horizontal="center"/>
      <protection/>
    </xf>
    <xf numFmtId="1" fontId="8" fillId="0" borderId="60" xfId="52" applyNumberFormat="1" applyFont="1" applyFill="1" applyBorder="1" applyAlignment="1">
      <alignment horizontal="center" vertical="center"/>
      <protection/>
    </xf>
    <xf numFmtId="1" fontId="8" fillId="0" borderId="61" xfId="52" applyNumberFormat="1" applyFont="1" applyFill="1" applyBorder="1" applyAlignment="1">
      <alignment horizontal="center" vertical="center"/>
      <protection/>
    </xf>
    <xf numFmtId="1" fontId="4" fillId="0" borderId="62" xfId="52" applyNumberFormat="1" applyFont="1" applyFill="1" applyBorder="1" applyAlignment="1">
      <alignment horizontal="right" vertical="center"/>
      <protection/>
    </xf>
    <xf numFmtId="1" fontId="8" fillId="0" borderId="62" xfId="52" applyNumberFormat="1" applyFont="1" applyFill="1" applyBorder="1" applyAlignment="1">
      <alignment horizontal="center" vertical="center"/>
      <protection/>
    </xf>
    <xf numFmtId="2" fontId="8" fillId="0" borderId="62" xfId="52" applyNumberFormat="1" applyFont="1" applyFill="1" applyBorder="1" applyAlignment="1">
      <alignment horizontal="center" vertical="center"/>
      <protection/>
    </xf>
    <xf numFmtId="1" fontId="8" fillId="0" borderId="63" xfId="52" applyNumberFormat="1" applyFont="1" applyFill="1" applyBorder="1" applyAlignment="1">
      <alignment horizontal="center" vertical="center"/>
      <protection/>
    </xf>
    <xf numFmtId="1" fontId="4" fillId="0" borderId="27" xfId="52" applyNumberFormat="1" applyFont="1" applyFill="1" applyBorder="1" applyAlignment="1">
      <alignment horizontal="center" vertical="center"/>
      <protection/>
    </xf>
    <xf numFmtId="1" fontId="0" fillId="0" borderId="64" xfId="0" applyNumberFormat="1" applyFont="1" applyFill="1" applyBorder="1" applyAlignment="1">
      <alignment horizontal="center" vertical="center"/>
    </xf>
    <xf numFmtId="1" fontId="0" fillId="0" borderId="65" xfId="0" applyNumberFormat="1" applyFill="1" applyBorder="1" applyAlignment="1">
      <alignment horizontal="left" vertical="center"/>
    </xf>
    <xf numFmtId="1" fontId="0" fillId="0" borderId="65" xfId="0" applyNumberFormat="1" applyFill="1" applyBorder="1" applyAlignment="1">
      <alignment horizontal="center" vertical="center"/>
    </xf>
    <xf numFmtId="49" fontId="0" fillId="0" borderId="65" xfId="0" applyNumberFormat="1" applyFill="1" applyBorder="1" applyAlignment="1">
      <alignment horizontal="center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3" fillId="36" borderId="41" xfId="0" applyNumberFormat="1" applyFont="1" applyFill="1" applyBorder="1" applyAlignment="1">
      <alignment horizontal="right"/>
    </xf>
    <xf numFmtId="49" fontId="3" fillId="36" borderId="41" xfId="0" applyNumberFormat="1" applyFont="1" applyFill="1" applyBorder="1" applyAlignment="1">
      <alignment/>
    </xf>
    <xf numFmtId="1" fontId="2" fillId="0" borderId="6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10" fillId="0" borderId="0" xfId="53" applyFont="1" applyFill="1">
      <alignment/>
      <protection/>
    </xf>
    <xf numFmtId="0" fontId="3" fillId="0" borderId="20" xfId="0" applyFont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/>
    </xf>
    <xf numFmtId="0" fontId="3" fillId="42" borderId="20" xfId="0" applyFont="1" applyFill="1" applyBorder="1" applyAlignment="1">
      <alignment horizontal="center" vertical="center" wrapText="1"/>
    </xf>
    <xf numFmtId="0" fontId="14" fillId="4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44" borderId="20" xfId="0" applyFill="1" applyBorder="1" applyAlignment="1">
      <alignment horizontal="left"/>
    </xf>
    <xf numFmtId="166" fontId="0" fillId="37" borderId="20" xfId="0" applyNumberFormat="1" applyFill="1" applyBorder="1" applyAlignment="1">
      <alignment/>
    </xf>
    <xf numFmtId="166" fontId="0" fillId="38" borderId="20" xfId="0" applyNumberFormat="1" applyFill="1" applyBorder="1" applyAlignment="1">
      <alignment/>
    </xf>
    <xf numFmtId="166" fontId="0" fillId="39" borderId="20" xfId="0" applyNumberFormat="1" applyFill="1" applyBorder="1" applyAlignment="1">
      <alignment/>
    </xf>
    <xf numFmtId="166" fontId="0" fillId="40" borderId="20" xfId="0" applyNumberFormat="1" applyFill="1" applyBorder="1" applyAlignment="1">
      <alignment/>
    </xf>
    <xf numFmtId="166" fontId="0" fillId="41" borderId="20" xfId="0" applyNumberFormat="1" applyFill="1" applyBorder="1" applyAlignment="1">
      <alignment/>
    </xf>
    <xf numFmtId="166" fontId="0" fillId="42" borderId="20" xfId="0" applyNumberFormat="1" applyFill="1" applyBorder="1" applyAlignment="1">
      <alignment/>
    </xf>
    <xf numFmtId="166" fontId="16" fillId="43" borderId="20" xfId="0" applyNumberFormat="1" applyFont="1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18" fillId="0" borderId="20" xfId="0" applyFont="1" applyBorder="1" applyAlignment="1">
      <alignment horizontal="right"/>
    </xf>
    <xf numFmtId="0" fontId="19" fillId="37" borderId="20" xfId="0" applyFont="1" applyFill="1" applyBorder="1" applyAlignment="1">
      <alignment/>
    </xf>
    <xf numFmtId="0" fontId="19" fillId="38" borderId="20" xfId="0" applyFont="1" applyFill="1" applyBorder="1" applyAlignment="1">
      <alignment/>
    </xf>
    <xf numFmtId="0" fontId="19" fillId="39" borderId="20" xfId="0" applyFont="1" applyFill="1" applyBorder="1" applyAlignment="1">
      <alignment/>
    </xf>
    <xf numFmtId="0" fontId="19" fillId="40" borderId="20" xfId="0" applyFont="1" applyFill="1" applyBorder="1" applyAlignment="1">
      <alignment/>
    </xf>
    <xf numFmtId="2" fontId="18" fillId="41" borderId="20" xfId="0" applyNumberFormat="1" applyFont="1" applyFill="1" applyBorder="1" applyAlignment="1">
      <alignment/>
    </xf>
    <xf numFmtId="2" fontId="18" fillId="42" borderId="20" xfId="0" applyNumberFormat="1" applyFont="1" applyFill="1" applyBorder="1" applyAlignment="1">
      <alignment/>
    </xf>
    <xf numFmtId="2" fontId="3" fillId="42" borderId="20" xfId="0" applyNumberFormat="1" applyFont="1" applyFill="1" applyBorder="1" applyAlignment="1">
      <alignment/>
    </xf>
    <xf numFmtId="2" fontId="20" fillId="43" borderId="20" xfId="0" applyNumberFormat="1" applyFont="1" applyFill="1" applyBorder="1" applyAlignment="1">
      <alignment/>
    </xf>
    <xf numFmtId="2" fontId="3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1" fontId="4" fillId="0" borderId="67" xfId="0" applyNumberFormat="1" applyFont="1" applyFill="1" applyBorder="1" applyAlignment="1">
      <alignment horizontal="left" vertical="center"/>
    </xf>
    <xf numFmtId="1" fontId="4" fillId="0" borderId="68" xfId="0" applyNumberFormat="1" applyFont="1" applyFill="1" applyBorder="1" applyAlignment="1">
      <alignment horizontal="left" vertical="center"/>
    </xf>
    <xf numFmtId="1" fontId="4" fillId="0" borderId="69" xfId="0" applyNumberFormat="1" applyFont="1" applyFill="1" applyBorder="1" applyAlignment="1">
      <alignment horizontal="left" vertical="center"/>
    </xf>
    <xf numFmtId="2" fontId="3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0" xfId="52" applyFont="1" applyBorder="1" applyAlignment="1">
      <alignment horizontal="left"/>
      <protection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70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1" fontId="4" fillId="0" borderId="71" xfId="0" applyNumberFormat="1" applyFont="1" applyFill="1" applyBorder="1" applyAlignment="1">
      <alignment horizontal="left" vertical="center"/>
    </xf>
    <xf numFmtId="1" fontId="4" fillId="0" borderId="72" xfId="0" applyNumberFormat="1" applyFont="1" applyFill="1" applyBorder="1" applyAlignment="1">
      <alignment horizontal="left" vertical="center"/>
    </xf>
    <xf numFmtId="1" fontId="4" fillId="0" borderId="73" xfId="0" applyNumberFormat="1" applyFont="1" applyFill="1" applyBorder="1" applyAlignment="1">
      <alignment horizontal="left" vertical="center"/>
    </xf>
    <xf numFmtId="1" fontId="4" fillId="0" borderId="74" xfId="0" applyNumberFormat="1" applyFont="1" applyFill="1" applyBorder="1" applyAlignment="1">
      <alignment horizontal="left" vertical="center"/>
    </xf>
    <xf numFmtId="1" fontId="4" fillId="0" borderId="75" xfId="0" applyNumberFormat="1" applyFont="1" applyFill="1" applyBorder="1" applyAlignment="1">
      <alignment horizontal="left" vertical="center"/>
    </xf>
    <xf numFmtId="0" fontId="0" fillId="38" borderId="20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4" fillId="0" borderId="76" xfId="52" applyNumberFormat="1" applyFont="1" applyFill="1" applyBorder="1" applyAlignment="1">
      <alignment horizontal="left" vertical="center"/>
      <protection/>
    </xf>
    <xf numFmtId="0" fontId="8" fillId="0" borderId="77" xfId="52" applyFont="1" applyBorder="1" applyAlignment="1">
      <alignment horizontal="left" vertical="center"/>
      <protection/>
    </xf>
    <xf numFmtId="0" fontId="8" fillId="0" borderId="78" xfId="52" applyFont="1" applyBorder="1" applyAlignment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PageLayoutView="0" workbookViewId="0" topLeftCell="A18">
      <selection activeCell="D34" sqref="D34"/>
    </sheetView>
  </sheetViews>
  <sheetFormatPr defaultColWidth="9.140625" defaultRowHeight="15"/>
  <cols>
    <col min="1" max="1" width="4.57421875" style="2" customWidth="1"/>
    <col min="2" max="2" width="42.28125" style="1" customWidth="1"/>
    <col min="3" max="3" width="9.140625" style="1" customWidth="1"/>
    <col min="4" max="4" width="9.140625" style="3" customWidth="1"/>
    <col min="5" max="5" width="9.140625" style="1" customWidth="1"/>
    <col min="6" max="6" width="9.140625" style="4" customWidth="1"/>
    <col min="7" max="7" width="3.28125" style="1" customWidth="1"/>
    <col min="8" max="8" width="2.7109375" style="1" customWidth="1"/>
    <col min="9" max="9" width="11.7109375" style="1" customWidth="1"/>
    <col min="10" max="22" width="9.140625" style="1" customWidth="1"/>
    <col min="23" max="23" width="11.57421875" style="1" customWidth="1"/>
    <col min="24" max="16384" width="9.140625" style="1" customWidth="1"/>
  </cols>
  <sheetData>
    <row r="1" spans="1:6" ht="12.75">
      <c r="A1" s="205"/>
      <c r="B1" s="205"/>
      <c r="C1" s="205"/>
      <c r="D1" s="205"/>
      <c r="E1" s="205"/>
      <c r="F1" s="205"/>
    </row>
    <row r="2" spans="1:6" ht="12.75">
      <c r="A2" s="205"/>
      <c r="B2" s="205"/>
      <c r="C2" s="205"/>
      <c r="D2" s="205"/>
      <c r="E2" s="205"/>
      <c r="F2" s="205"/>
    </row>
    <row r="3" spans="1:6" ht="12.75">
      <c r="A3" s="205"/>
      <c r="B3" s="205"/>
      <c r="C3" s="205"/>
      <c r="D3" s="205"/>
      <c r="E3" s="205"/>
      <c r="F3" s="205"/>
    </row>
    <row r="4" spans="1:6" ht="15">
      <c r="A4" s="206" t="s">
        <v>113</v>
      </c>
      <c r="B4" s="207"/>
      <c r="D4" s="211" t="s">
        <v>69</v>
      </c>
      <c r="E4" s="211"/>
      <c r="F4" s="211"/>
    </row>
    <row r="5" spans="1:6" ht="15">
      <c r="A5" s="206" t="s">
        <v>114</v>
      </c>
      <c r="B5" s="207"/>
      <c r="D5" s="211" t="s">
        <v>81</v>
      </c>
      <c r="E5" s="211"/>
      <c r="F5" s="211"/>
    </row>
    <row r="6" spans="1:6" ht="12.75">
      <c r="A6" s="227" t="s">
        <v>115</v>
      </c>
      <c r="B6" s="227"/>
      <c r="D6" s="211" t="s">
        <v>82</v>
      </c>
      <c r="E6" s="211"/>
      <c r="F6" s="211"/>
    </row>
    <row r="7" spans="1:6" ht="12.75">
      <c r="A7" s="212" t="s">
        <v>70</v>
      </c>
      <c r="B7" s="212"/>
      <c r="C7" s="212"/>
      <c r="D7" s="212"/>
      <c r="E7" s="212"/>
      <c r="F7" s="212"/>
    </row>
    <row r="8" spans="1:6" ht="12.75">
      <c r="A8" s="212" t="s">
        <v>0</v>
      </c>
      <c r="B8" s="212"/>
      <c r="C8" s="212"/>
      <c r="D8" s="212"/>
      <c r="E8" s="212"/>
      <c r="F8" s="212"/>
    </row>
    <row r="9" spans="1:6" ht="13.5" thickBot="1">
      <c r="A9" s="212" t="s">
        <v>116</v>
      </c>
      <c r="B9" s="212"/>
      <c r="C9" s="212"/>
      <c r="D9" s="212"/>
      <c r="E9" s="212"/>
      <c r="F9" s="212"/>
    </row>
    <row r="10" spans="1:6" ht="13.5" thickBot="1">
      <c r="A10" s="5" t="s">
        <v>1</v>
      </c>
      <c r="B10" s="6" t="s">
        <v>2</v>
      </c>
      <c r="C10" s="6" t="s">
        <v>3</v>
      </c>
      <c r="D10" s="7" t="s">
        <v>4</v>
      </c>
      <c r="E10" s="6" t="s">
        <v>5</v>
      </c>
      <c r="F10" s="8" t="s">
        <v>6</v>
      </c>
    </row>
    <row r="11" spans="1:6" ht="13.5" thickBot="1">
      <c r="A11" s="219" t="s">
        <v>141</v>
      </c>
      <c r="B11" s="219"/>
      <c r="C11" s="219"/>
      <c r="D11" s="219"/>
      <c r="E11" s="219"/>
      <c r="F11" s="219"/>
    </row>
    <row r="12" spans="1:25" ht="15.75" thickBot="1">
      <c r="A12" s="105">
        <v>1</v>
      </c>
      <c r="B12" s="106" t="s">
        <v>20</v>
      </c>
      <c r="C12" s="107" t="s">
        <v>7</v>
      </c>
      <c r="D12" s="108" t="s">
        <v>107</v>
      </c>
      <c r="E12" s="109">
        <v>45</v>
      </c>
      <c r="F12" s="110">
        <f aca="true" t="shared" si="0" ref="F12:F31">D12*E12</f>
        <v>765</v>
      </c>
      <c r="I12"/>
      <c r="J12"/>
      <c r="K12"/>
      <c r="L12"/>
      <c r="M12" s="224" t="s">
        <v>117</v>
      </c>
      <c r="N12" s="224"/>
      <c r="O12"/>
      <c r="P12"/>
      <c r="Q12" s="225" t="s">
        <v>118</v>
      </c>
      <c r="R12" s="225"/>
      <c r="S12"/>
      <c r="T12"/>
      <c r="U12"/>
      <c r="V12"/>
      <c r="W12"/>
      <c r="X12"/>
      <c r="Y12" s="174"/>
    </row>
    <row r="13" spans="1:25" ht="30">
      <c r="A13" s="165">
        <v>2</v>
      </c>
      <c r="B13" s="166" t="s">
        <v>86</v>
      </c>
      <c r="C13" s="167" t="s">
        <v>8</v>
      </c>
      <c r="D13" s="168" t="s">
        <v>109</v>
      </c>
      <c r="E13" s="169">
        <v>110</v>
      </c>
      <c r="F13" s="110">
        <f t="shared" si="0"/>
        <v>2200</v>
      </c>
      <c r="I13" s="175" t="s">
        <v>119</v>
      </c>
      <c r="J13" s="176" t="s">
        <v>120</v>
      </c>
      <c r="K13" s="176" t="s">
        <v>121</v>
      </c>
      <c r="L13" s="176" t="s">
        <v>122</v>
      </c>
      <c r="M13" s="177" t="s">
        <v>123</v>
      </c>
      <c r="N13" s="177" t="s">
        <v>124</v>
      </c>
      <c r="O13" s="178" t="s">
        <v>125</v>
      </c>
      <c r="P13" s="178" t="s">
        <v>126</v>
      </c>
      <c r="Q13" s="179" t="s">
        <v>123</v>
      </c>
      <c r="R13" s="179" t="s">
        <v>124</v>
      </c>
      <c r="S13" s="180" t="s">
        <v>127</v>
      </c>
      <c r="T13" s="181" t="s">
        <v>128</v>
      </c>
      <c r="U13" s="181" t="s">
        <v>129</v>
      </c>
      <c r="V13" s="182" t="s">
        <v>130</v>
      </c>
      <c r="W13" s="183"/>
      <c r="X13" s="184" t="s">
        <v>131</v>
      </c>
      <c r="Y13" s="174"/>
    </row>
    <row r="14" spans="1:25" ht="15">
      <c r="A14" s="111">
        <v>3</v>
      </c>
      <c r="B14" s="94" t="s">
        <v>10</v>
      </c>
      <c r="C14" s="40" t="s">
        <v>8</v>
      </c>
      <c r="D14" s="41" t="s">
        <v>146</v>
      </c>
      <c r="E14" s="44">
        <v>100</v>
      </c>
      <c r="F14" s="97">
        <f t="shared" si="0"/>
        <v>4200</v>
      </c>
      <c r="I14" s="185"/>
      <c r="J14" s="186"/>
      <c r="K14" s="186"/>
      <c r="L14" s="186"/>
      <c r="M14" s="187"/>
      <c r="N14" s="187"/>
      <c r="O14" s="188"/>
      <c r="P14" s="188"/>
      <c r="Q14" s="189"/>
      <c r="R14" s="189"/>
      <c r="S14" s="190">
        <f aca="true" t="shared" si="1" ref="S14:S22">J14*K14</f>
        <v>0</v>
      </c>
      <c r="T14" s="191">
        <f aca="true" t="shared" si="2" ref="T14:T21">(J14+K14)*2</f>
        <v>0</v>
      </c>
      <c r="U14" s="191">
        <f aca="true" t="shared" si="3" ref="U14:U22">T14-N14</f>
        <v>0</v>
      </c>
      <c r="V14" s="192">
        <f aca="true" t="shared" si="4" ref="V14:V22">T14*L14-(M14*N14)-(O14*P14)-(Q14*R14)</f>
        <v>0</v>
      </c>
      <c r="W14" s="193">
        <f aca="true" t="shared" si="5" ref="W14:W22">I14</f>
        <v>0</v>
      </c>
      <c r="X14" s="193">
        <f aca="true" t="shared" si="6" ref="X14:X21">O14*2+P14+Q14*2+R14</f>
        <v>0</v>
      </c>
      <c r="Y14" s="174"/>
    </row>
    <row r="15" spans="1:25" ht="15">
      <c r="A15" s="111">
        <v>4</v>
      </c>
      <c r="B15" s="94" t="s">
        <v>148</v>
      </c>
      <c r="C15" s="40" t="s">
        <v>8</v>
      </c>
      <c r="D15" s="41" t="s">
        <v>109</v>
      </c>
      <c r="E15" s="103">
        <v>850</v>
      </c>
      <c r="F15" s="97">
        <f>D15*E15</f>
        <v>17000</v>
      </c>
      <c r="I15" s="185" t="s">
        <v>132</v>
      </c>
      <c r="J15" s="186">
        <v>5</v>
      </c>
      <c r="K15" s="186">
        <v>4</v>
      </c>
      <c r="L15" s="186">
        <v>2.67</v>
      </c>
      <c r="M15" s="187">
        <v>2.1</v>
      </c>
      <c r="N15" s="187">
        <v>0.9</v>
      </c>
      <c r="O15" s="188">
        <v>1.4</v>
      </c>
      <c r="P15" s="188">
        <v>1.4</v>
      </c>
      <c r="Q15" s="187">
        <v>2.1</v>
      </c>
      <c r="R15" s="187">
        <v>0.8</v>
      </c>
      <c r="S15" s="190">
        <f t="shared" si="1"/>
        <v>20</v>
      </c>
      <c r="T15" s="191">
        <f t="shared" si="2"/>
        <v>18</v>
      </c>
      <c r="U15" s="191">
        <f t="shared" si="3"/>
        <v>17.1</v>
      </c>
      <c r="V15" s="192">
        <f t="shared" si="4"/>
        <v>42.53</v>
      </c>
      <c r="W15" s="193" t="str">
        <f t="shared" si="5"/>
        <v>Комната 1</v>
      </c>
      <c r="X15" s="193">
        <f t="shared" si="6"/>
        <v>9.2</v>
      </c>
      <c r="Y15" s="174"/>
    </row>
    <row r="16" spans="1:25" ht="15">
      <c r="A16" s="111">
        <v>5</v>
      </c>
      <c r="B16" s="94" t="s">
        <v>84</v>
      </c>
      <c r="C16" s="40" t="s">
        <v>8</v>
      </c>
      <c r="D16" s="41" t="s">
        <v>109</v>
      </c>
      <c r="E16" s="44">
        <v>350</v>
      </c>
      <c r="F16" s="97">
        <f t="shared" si="0"/>
        <v>7000</v>
      </c>
      <c r="I16" s="185" t="s">
        <v>133</v>
      </c>
      <c r="J16" s="186">
        <v>4</v>
      </c>
      <c r="K16" s="186">
        <v>3</v>
      </c>
      <c r="L16" s="186">
        <v>2.67</v>
      </c>
      <c r="M16" s="187">
        <v>2.1</v>
      </c>
      <c r="N16" s="187">
        <v>0.9</v>
      </c>
      <c r="O16" s="188">
        <v>1.4</v>
      </c>
      <c r="P16" s="188">
        <v>1.4</v>
      </c>
      <c r="Q16" s="189">
        <v>2.1</v>
      </c>
      <c r="R16" s="189">
        <v>0.9</v>
      </c>
      <c r="S16" s="190">
        <f t="shared" si="1"/>
        <v>12</v>
      </c>
      <c r="T16" s="191">
        <f t="shared" si="2"/>
        <v>14</v>
      </c>
      <c r="U16" s="191">
        <f t="shared" si="3"/>
        <v>13.1</v>
      </c>
      <c r="V16" s="192">
        <f t="shared" si="4"/>
        <v>31.639999999999993</v>
      </c>
      <c r="W16" s="193" t="str">
        <f t="shared" si="5"/>
        <v>Комната 2</v>
      </c>
      <c r="X16" s="193">
        <f t="shared" si="6"/>
        <v>9.299999999999999</v>
      </c>
      <c r="Y16" s="174"/>
    </row>
    <row r="17" spans="1:25" ht="15">
      <c r="A17" s="111">
        <v>6</v>
      </c>
      <c r="B17" s="94" t="s">
        <v>11</v>
      </c>
      <c r="C17" s="40" t="s">
        <v>8</v>
      </c>
      <c r="D17" s="41" t="s">
        <v>109</v>
      </c>
      <c r="E17" s="44">
        <v>70</v>
      </c>
      <c r="F17" s="97">
        <f t="shared" si="0"/>
        <v>1400</v>
      </c>
      <c r="I17" s="185" t="s">
        <v>134</v>
      </c>
      <c r="J17" s="186"/>
      <c r="K17" s="186"/>
      <c r="L17" s="186"/>
      <c r="M17" s="187"/>
      <c r="N17" s="187"/>
      <c r="O17" s="188"/>
      <c r="P17" s="188"/>
      <c r="Q17" s="189"/>
      <c r="R17" s="189"/>
      <c r="S17" s="190">
        <f t="shared" si="1"/>
        <v>0</v>
      </c>
      <c r="T17" s="191">
        <f>(J17+K17)*2</f>
        <v>0</v>
      </c>
      <c r="U17" s="191">
        <f t="shared" si="3"/>
        <v>0</v>
      </c>
      <c r="V17" s="192">
        <f t="shared" si="4"/>
        <v>0</v>
      </c>
      <c r="W17" s="193" t="str">
        <f>I17</f>
        <v>Комната 3</v>
      </c>
      <c r="X17" s="193">
        <f t="shared" si="6"/>
        <v>0</v>
      </c>
      <c r="Y17" s="174"/>
    </row>
    <row r="18" spans="1:25" ht="15">
      <c r="A18" s="111">
        <v>7</v>
      </c>
      <c r="B18" s="94" t="s">
        <v>57</v>
      </c>
      <c r="C18" s="40" t="s">
        <v>8</v>
      </c>
      <c r="D18" s="41" t="s">
        <v>109</v>
      </c>
      <c r="E18" s="44">
        <v>90</v>
      </c>
      <c r="F18" s="97">
        <f t="shared" si="0"/>
        <v>1800</v>
      </c>
      <c r="I18" s="185" t="s">
        <v>135</v>
      </c>
      <c r="J18" s="186">
        <v>2.5</v>
      </c>
      <c r="K18" s="186">
        <v>2.8</v>
      </c>
      <c r="L18" s="186">
        <v>2.67</v>
      </c>
      <c r="M18" s="187">
        <v>2.1</v>
      </c>
      <c r="N18" s="187">
        <v>0.9</v>
      </c>
      <c r="O18" s="188">
        <v>1.4</v>
      </c>
      <c r="P18" s="188">
        <v>1.4</v>
      </c>
      <c r="Q18" s="189"/>
      <c r="R18" s="189"/>
      <c r="S18" s="190">
        <f t="shared" si="1"/>
        <v>7</v>
      </c>
      <c r="T18" s="191">
        <f t="shared" si="2"/>
        <v>10.6</v>
      </c>
      <c r="U18" s="191">
        <f t="shared" si="3"/>
        <v>9.7</v>
      </c>
      <c r="V18" s="192">
        <f t="shared" si="4"/>
        <v>24.451999999999998</v>
      </c>
      <c r="W18" s="193" t="str">
        <f t="shared" si="5"/>
        <v>Кухня</v>
      </c>
      <c r="X18" s="193">
        <f t="shared" si="6"/>
        <v>4.199999999999999</v>
      </c>
      <c r="Y18" s="174"/>
    </row>
    <row r="19" spans="1:25" ht="15">
      <c r="A19" s="111">
        <v>8</v>
      </c>
      <c r="B19" s="94" t="s">
        <v>12</v>
      </c>
      <c r="C19" s="40" t="s">
        <v>8</v>
      </c>
      <c r="D19" s="41" t="s">
        <v>109</v>
      </c>
      <c r="E19" s="44">
        <v>260</v>
      </c>
      <c r="F19" s="97">
        <f t="shared" si="0"/>
        <v>5200</v>
      </c>
      <c r="I19" s="185" t="s">
        <v>136</v>
      </c>
      <c r="J19" s="186">
        <v>3.3</v>
      </c>
      <c r="K19" s="186">
        <v>2.2</v>
      </c>
      <c r="L19" s="186">
        <v>2.67</v>
      </c>
      <c r="M19" s="187"/>
      <c r="N19" s="187"/>
      <c r="O19" s="188"/>
      <c r="P19" s="188"/>
      <c r="Q19" s="189"/>
      <c r="R19" s="189"/>
      <c r="S19" s="190">
        <f t="shared" si="1"/>
        <v>7.26</v>
      </c>
      <c r="T19" s="191">
        <f t="shared" si="2"/>
        <v>11</v>
      </c>
      <c r="U19" s="191">
        <f t="shared" si="3"/>
        <v>11</v>
      </c>
      <c r="V19" s="192">
        <f t="shared" si="4"/>
        <v>29.369999999999997</v>
      </c>
      <c r="W19" s="193" t="str">
        <f t="shared" si="5"/>
        <v>Коридор </v>
      </c>
      <c r="X19" s="193">
        <f t="shared" si="6"/>
        <v>0</v>
      </c>
      <c r="Y19" s="174"/>
    </row>
    <row r="20" spans="1:25" ht="15">
      <c r="A20" s="111">
        <v>9</v>
      </c>
      <c r="B20" s="94" t="s">
        <v>13</v>
      </c>
      <c r="C20" s="40" t="s">
        <v>8</v>
      </c>
      <c r="D20" s="41" t="s">
        <v>146</v>
      </c>
      <c r="E20" s="44">
        <v>60</v>
      </c>
      <c r="F20" s="97">
        <f t="shared" si="0"/>
        <v>2520</v>
      </c>
      <c r="I20" s="185" t="s">
        <v>137</v>
      </c>
      <c r="J20" s="186"/>
      <c r="K20" s="186"/>
      <c r="L20" s="186"/>
      <c r="M20" s="187"/>
      <c r="N20" s="187"/>
      <c r="O20" s="188"/>
      <c r="P20" s="188"/>
      <c r="Q20" s="189"/>
      <c r="R20" s="189"/>
      <c r="S20" s="190">
        <f t="shared" si="1"/>
        <v>0</v>
      </c>
      <c r="T20" s="191">
        <f t="shared" si="2"/>
        <v>0</v>
      </c>
      <c r="U20" s="191">
        <f t="shared" si="3"/>
        <v>0</v>
      </c>
      <c r="V20" s="192">
        <f t="shared" si="4"/>
        <v>0</v>
      </c>
      <c r="W20" s="193" t="str">
        <f t="shared" si="5"/>
        <v>Ванная</v>
      </c>
      <c r="X20" s="193">
        <f t="shared" si="6"/>
        <v>0</v>
      </c>
      <c r="Y20" s="174"/>
    </row>
    <row r="21" spans="1:25" ht="15">
      <c r="A21" s="111">
        <v>10</v>
      </c>
      <c r="B21" s="94" t="s">
        <v>85</v>
      </c>
      <c r="C21" s="40" t="s">
        <v>8</v>
      </c>
      <c r="D21" s="41" t="s">
        <v>146</v>
      </c>
      <c r="E21" s="44">
        <v>510</v>
      </c>
      <c r="F21" s="97">
        <f t="shared" si="0"/>
        <v>21420</v>
      </c>
      <c r="I21" s="185" t="s">
        <v>138</v>
      </c>
      <c r="J21" s="186"/>
      <c r="K21" s="186"/>
      <c r="L21" s="186"/>
      <c r="M21" s="187"/>
      <c r="N21" s="187"/>
      <c r="O21" s="188"/>
      <c r="P21" s="188"/>
      <c r="Q21" s="189"/>
      <c r="R21" s="189"/>
      <c r="S21" s="190">
        <f t="shared" si="1"/>
        <v>0</v>
      </c>
      <c r="T21" s="191">
        <f t="shared" si="2"/>
        <v>0</v>
      </c>
      <c r="U21" s="191">
        <f t="shared" si="3"/>
        <v>0</v>
      </c>
      <c r="V21" s="192">
        <f t="shared" si="4"/>
        <v>0</v>
      </c>
      <c r="W21" s="193" t="str">
        <f t="shared" si="5"/>
        <v>Санузел</v>
      </c>
      <c r="X21" s="193">
        <f t="shared" si="6"/>
        <v>0</v>
      </c>
      <c r="Y21" s="174"/>
    </row>
    <row r="22" spans="1:25" ht="15">
      <c r="A22" s="111">
        <v>11</v>
      </c>
      <c r="B22" s="94" t="s">
        <v>15</v>
      </c>
      <c r="C22" s="40" t="s">
        <v>8</v>
      </c>
      <c r="D22" s="41" t="s">
        <v>146</v>
      </c>
      <c r="E22" s="44">
        <v>70</v>
      </c>
      <c r="F22" s="97">
        <f t="shared" si="0"/>
        <v>2940</v>
      </c>
      <c r="I22" s="185" t="s">
        <v>139</v>
      </c>
      <c r="J22" s="186"/>
      <c r="K22" s="186"/>
      <c r="L22" s="186"/>
      <c r="M22" s="187"/>
      <c r="N22" s="187"/>
      <c r="O22" s="188"/>
      <c r="P22" s="188"/>
      <c r="Q22" s="189"/>
      <c r="R22" s="189"/>
      <c r="S22" s="190">
        <f t="shared" si="1"/>
        <v>0</v>
      </c>
      <c r="T22" s="191">
        <f>(J22+K22)*2-1.8</f>
        <v>-1.8</v>
      </c>
      <c r="U22" s="191">
        <f t="shared" si="3"/>
        <v>-1.8</v>
      </c>
      <c r="V22" s="192">
        <f t="shared" si="4"/>
        <v>0</v>
      </c>
      <c r="W22" s="193" t="str">
        <f t="shared" si="5"/>
        <v>Лоджия</v>
      </c>
      <c r="X22" s="194"/>
      <c r="Y22" s="174"/>
    </row>
    <row r="23" spans="1:25" ht="15">
      <c r="A23" s="111">
        <v>12</v>
      </c>
      <c r="B23" s="104" t="s">
        <v>16</v>
      </c>
      <c r="C23" s="40" t="s">
        <v>8</v>
      </c>
      <c r="D23" s="41" t="s">
        <v>146</v>
      </c>
      <c r="E23" s="44">
        <v>260</v>
      </c>
      <c r="F23" s="97">
        <f t="shared" si="0"/>
        <v>10920</v>
      </c>
      <c r="I23" s="185"/>
      <c r="J23" s="186"/>
      <c r="K23" s="186"/>
      <c r="L23" s="186"/>
      <c r="M23" s="187"/>
      <c r="N23" s="187"/>
      <c r="O23" s="188"/>
      <c r="P23" s="188"/>
      <c r="Q23" s="189"/>
      <c r="R23" s="189"/>
      <c r="S23" s="190"/>
      <c r="T23" s="191"/>
      <c r="U23" s="191"/>
      <c r="V23" s="192"/>
      <c r="W23" s="194"/>
      <c r="X23" s="194"/>
      <c r="Y23" s="174"/>
    </row>
    <row r="24" spans="1:25" ht="15.75">
      <c r="A24" s="111">
        <v>13</v>
      </c>
      <c r="B24" s="104" t="s">
        <v>17</v>
      </c>
      <c r="C24" s="40" t="s">
        <v>8</v>
      </c>
      <c r="D24" s="41" t="s">
        <v>146</v>
      </c>
      <c r="E24" s="44">
        <v>270</v>
      </c>
      <c r="F24" s="97">
        <f t="shared" si="0"/>
        <v>11340</v>
      </c>
      <c r="I24" s="195" t="s">
        <v>140</v>
      </c>
      <c r="J24" s="196"/>
      <c r="K24" s="196"/>
      <c r="L24" s="196"/>
      <c r="M24" s="197"/>
      <c r="N24" s="197"/>
      <c r="O24" s="198"/>
      <c r="P24" s="198"/>
      <c r="Q24" s="199"/>
      <c r="R24" s="199"/>
      <c r="S24" s="200">
        <f>SUM(S14:S23)</f>
        <v>46.26</v>
      </c>
      <c r="T24" s="201">
        <f>SUM(T14:T23)</f>
        <v>51.800000000000004</v>
      </c>
      <c r="U24" s="202">
        <f>SUM(U14:U23)</f>
        <v>49.10000000000001</v>
      </c>
      <c r="V24" s="203">
        <f>SUM(V14:V23)</f>
        <v>127.99199999999999</v>
      </c>
      <c r="W24" s="194"/>
      <c r="X24" s="204">
        <f>SUM(X14:X23)</f>
        <v>22.7</v>
      </c>
      <c r="Y24" s="174"/>
    </row>
    <row r="25" spans="1:25" ht="15">
      <c r="A25" s="111">
        <v>14</v>
      </c>
      <c r="B25" s="104" t="s">
        <v>60</v>
      </c>
      <c r="C25" s="40" t="s">
        <v>22</v>
      </c>
      <c r="D25" s="41"/>
      <c r="E25" s="44">
        <v>2000</v>
      </c>
      <c r="F25" s="97">
        <f t="shared" si="0"/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74"/>
    </row>
    <row r="26" spans="1:6" ht="15">
      <c r="A26" s="111">
        <v>15</v>
      </c>
      <c r="B26" s="94" t="s">
        <v>58</v>
      </c>
      <c r="C26" s="40" t="s">
        <v>59</v>
      </c>
      <c r="D26" s="41" t="s">
        <v>97</v>
      </c>
      <c r="E26" s="44">
        <v>650</v>
      </c>
      <c r="F26" s="97">
        <f t="shared" si="0"/>
        <v>5850</v>
      </c>
    </row>
    <row r="27" spans="1:6" ht="15">
      <c r="A27" s="111">
        <v>16</v>
      </c>
      <c r="B27" s="144" t="s">
        <v>147</v>
      </c>
      <c r="C27" s="40" t="s">
        <v>8</v>
      </c>
      <c r="D27" s="41" t="s">
        <v>109</v>
      </c>
      <c r="E27" s="44">
        <v>450</v>
      </c>
      <c r="F27" s="97">
        <f t="shared" si="0"/>
        <v>9000</v>
      </c>
    </row>
    <row r="28" spans="1:6" ht="15">
      <c r="A28" s="111">
        <v>17</v>
      </c>
      <c r="B28" s="104" t="s">
        <v>104</v>
      </c>
      <c r="C28" s="40" t="s">
        <v>8</v>
      </c>
      <c r="D28" s="41" t="s">
        <v>109</v>
      </c>
      <c r="E28" s="44">
        <v>560</v>
      </c>
      <c r="F28" s="97">
        <f t="shared" si="0"/>
        <v>11200</v>
      </c>
    </row>
    <row r="29" spans="1:6" ht="15">
      <c r="A29" s="111">
        <v>18</v>
      </c>
      <c r="B29" s="94" t="s">
        <v>61</v>
      </c>
      <c r="C29" s="40" t="s">
        <v>8</v>
      </c>
      <c r="D29" s="41"/>
      <c r="E29" s="103">
        <v>1500</v>
      </c>
      <c r="F29" s="97">
        <f t="shared" si="0"/>
        <v>0</v>
      </c>
    </row>
    <row r="30" spans="1:6" ht="15">
      <c r="A30" s="111">
        <v>19</v>
      </c>
      <c r="B30" s="94" t="s">
        <v>62</v>
      </c>
      <c r="C30" s="40" t="s">
        <v>22</v>
      </c>
      <c r="D30" s="41" t="s">
        <v>18</v>
      </c>
      <c r="E30" s="103">
        <v>3500</v>
      </c>
      <c r="F30" s="97">
        <f t="shared" si="0"/>
        <v>3500</v>
      </c>
    </row>
    <row r="31" spans="1:6" ht="18" customHeight="1" thickBot="1">
      <c r="A31" s="112">
        <v>20</v>
      </c>
      <c r="B31" s="113" t="s">
        <v>21</v>
      </c>
      <c r="C31" s="114" t="s">
        <v>7</v>
      </c>
      <c r="D31" s="115" t="s">
        <v>107</v>
      </c>
      <c r="E31" s="116">
        <v>90</v>
      </c>
      <c r="F31" s="97">
        <f t="shared" si="0"/>
        <v>1530</v>
      </c>
    </row>
    <row r="32" spans="1:6" ht="15.75" thickBot="1">
      <c r="A32" s="98"/>
      <c r="B32" s="99"/>
      <c r="C32" s="53"/>
      <c r="D32" s="100" t="s">
        <v>19</v>
      </c>
      <c r="E32" s="101"/>
      <c r="F32" s="102">
        <f>SUM(F12:F31)</f>
        <v>119785</v>
      </c>
    </row>
    <row r="33" spans="1:6" ht="13.5" thickBot="1">
      <c r="A33" s="219" t="s">
        <v>133</v>
      </c>
      <c r="B33" s="219"/>
      <c r="C33" s="219"/>
      <c r="D33" s="219"/>
      <c r="E33" s="219"/>
      <c r="F33" s="219"/>
    </row>
    <row r="34" spans="1:6" ht="15.75" thickBot="1">
      <c r="A34" s="105">
        <v>1</v>
      </c>
      <c r="B34" s="106" t="s">
        <v>20</v>
      </c>
      <c r="C34" s="107" t="s">
        <v>7</v>
      </c>
      <c r="D34" s="108"/>
      <c r="E34" s="109">
        <v>45</v>
      </c>
      <c r="F34" s="110">
        <f aca="true" t="shared" si="7" ref="F34:F41">D34*E34</f>
        <v>0</v>
      </c>
    </row>
    <row r="35" spans="1:6" ht="15">
      <c r="A35" s="165">
        <v>2</v>
      </c>
      <c r="B35" s="166" t="s">
        <v>86</v>
      </c>
      <c r="C35" s="167"/>
      <c r="D35" s="168"/>
      <c r="E35" s="169">
        <v>110</v>
      </c>
      <c r="F35" s="110">
        <f t="shared" si="7"/>
        <v>0</v>
      </c>
    </row>
    <row r="36" spans="1:6" ht="15">
      <c r="A36" s="111">
        <v>3</v>
      </c>
      <c r="B36" s="94" t="s">
        <v>10</v>
      </c>
      <c r="C36" s="40" t="s">
        <v>8</v>
      </c>
      <c r="D36" s="41"/>
      <c r="E36" s="44">
        <v>65</v>
      </c>
      <c r="F36" s="97">
        <f t="shared" si="7"/>
        <v>0</v>
      </c>
    </row>
    <row r="37" spans="1:6" ht="15">
      <c r="A37" s="111">
        <v>4</v>
      </c>
      <c r="B37" s="94" t="s">
        <v>83</v>
      </c>
      <c r="C37" s="40" t="s">
        <v>8</v>
      </c>
      <c r="D37" s="41"/>
      <c r="E37" s="103">
        <v>1850</v>
      </c>
      <c r="F37" s="97">
        <f t="shared" si="7"/>
        <v>0</v>
      </c>
    </row>
    <row r="38" spans="1:6" ht="15">
      <c r="A38" s="111">
        <v>5</v>
      </c>
      <c r="B38" s="94" t="s">
        <v>84</v>
      </c>
      <c r="C38" s="40" t="s">
        <v>8</v>
      </c>
      <c r="D38" s="41"/>
      <c r="E38" s="44">
        <v>350</v>
      </c>
      <c r="F38" s="97">
        <f t="shared" si="7"/>
        <v>0</v>
      </c>
    </row>
    <row r="39" spans="1:6" ht="15">
      <c r="A39" s="111">
        <v>6</v>
      </c>
      <c r="B39" s="94" t="s">
        <v>11</v>
      </c>
      <c r="C39" s="40" t="s">
        <v>8</v>
      </c>
      <c r="D39" s="41"/>
      <c r="E39" s="44">
        <v>70</v>
      </c>
      <c r="F39" s="97">
        <f t="shared" si="7"/>
        <v>0</v>
      </c>
    </row>
    <row r="40" spans="1:7" ht="15">
      <c r="A40" s="111">
        <v>7</v>
      </c>
      <c r="B40" s="94" t="s">
        <v>57</v>
      </c>
      <c r="C40" s="40" t="s">
        <v>8</v>
      </c>
      <c r="D40" s="41"/>
      <c r="E40" s="44">
        <v>90</v>
      </c>
      <c r="F40" s="97">
        <f t="shared" si="7"/>
        <v>0</v>
      </c>
      <c r="G40" s="3"/>
    </row>
    <row r="41" spans="1:6" ht="15">
      <c r="A41" s="111">
        <v>8</v>
      </c>
      <c r="B41" s="94" t="s">
        <v>12</v>
      </c>
      <c r="C41" s="40" t="s">
        <v>8</v>
      </c>
      <c r="D41" s="41"/>
      <c r="E41" s="44">
        <v>260</v>
      </c>
      <c r="F41" s="97">
        <f t="shared" si="7"/>
        <v>0</v>
      </c>
    </row>
    <row r="42" spans="1:6" ht="15">
      <c r="A42" s="111">
        <v>9</v>
      </c>
      <c r="B42" s="94" t="s">
        <v>13</v>
      </c>
      <c r="C42" s="40" t="s">
        <v>8</v>
      </c>
      <c r="D42" s="41"/>
      <c r="E42" s="44">
        <v>60</v>
      </c>
      <c r="F42" s="97">
        <f aca="true" t="shared" si="8" ref="F42:F48">D42*E42</f>
        <v>0</v>
      </c>
    </row>
    <row r="43" spans="1:6" ht="15">
      <c r="A43" s="111">
        <v>10</v>
      </c>
      <c r="B43" s="94" t="s">
        <v>61</v>
      </c>
      <c r="C43" s="40" t="s">
        <v>8</v>
      </c>
      <c r="D43" s="41"/>
      <c r="E43" s="44">
        <v>1500</v>
      </c>
      <c r="F43" s="97">
        <f t="shared" si="8"/>
        <v>0</v>
      </c>
    </row>
    <row r="44" spans="1:6" ht="15">
      <c r="A44" s="111">
        <v>11</v>
      </c>
      <c r="B44" s="94" t="s">
        <v>87</v>
      </c>
      <c r="C44" s="40" t="s">
        <v>8</v>
      </c>
      <c r="D44" s="41"/>
      <c r="E44" s="44">
        <v>510</v>
      </c>
      <c r="F44" s="97">
        <f t="shared" si="8"/>
        <v>0</v>
      </c>
    </row>
    <row r="45" spans="1:6" ht="15">
      <c r="A45" s="111">
        <v>12</v>
      </c>
      <c r="B45" s="94" t="s">
        <v>15</v>
      </c>
      <c r="C45" s="40" t="s">
        <v>8</v>
      </c>
      <c r="D45" s="41"/>
      <c r="E45" s="44">
        <v>70</v>
      </c>
      <c r="F45" s="97">
        <f t="shared" si="8"/>
        <v>0</v>
      </c>
    </row>
    <row r="46" spans="1:6" ht="15">
      <c r="A46" s="111">
        <v>13</v>
      </c>
      <c r="B46" s="104" t="s">
        <v>16</v>
      </c>
      <c r="C46" s="40" t="s">
        <v>8</v>
      </c>
      <c r="D46" s="41"/>
      <c r="E46" s="44">
        <v>260</v>
      </c>
      <c r="F46" s="97">
        <f t="shared" si="8"/>
        <v>0</v>
      </c>
    </row>
    <row r="47" spans="1:6" ht="15">
      <c r="A47" s="111">
        <v>14</v>
      </c>
      <c r="B47" s="144" t="s">
        <v>79</v>
      </c>
      <c r="C47" s="40" t="s">
        <v>8</v>
      </c>
      <c r="D47" s="41"/>
      <c r="E47" s="44">
        <v>450</v>
      </c>
      <c r="F47" s="97">
        <f t="shared" si="8"/>
        <v>0</v>
      </c>
    </row>
    <row r="48" spans="1:6" ht="15">
      <c r="A48" s="111">
        <v>15</v>
      </c>
      <c r="B48" s="104" t="s">
        <v>104</v>
      </c>
      <c r="C48" s="40" t="s">
        <v>8</v>
      </c>
      <c r="D48" s="41"/>
      <c r="E48" s="44">
        <v>560</v>
      </c>
      <c r="F48" s="97">
        <f t="shared" si="8"/>
        <v>0</v>
      </c>
    </row>
    <row r="49" spans="1:6" ht="15">
      <c r="A49" s="111">
        <v>16</v>
      </c>
      <c r="B49" s="104" t="s">
        <v>17</v>
      </c>
      <c r="C49" s="40" t="s">
        <v>8</v>
      </c>
      <c r="D49" s="41"/>
      <c r="E49" s="44">
        <v>270</v>
      </c>
      <c r="F49" s="97">
        <f>D49*E49</f>
        <v>0</v>
      </c>
    </row>
    <row r="50" spans="1:6" ht="15">
      <c r="A50" s="111">
        <v>17</v>
      </c>
      <c r="B50" s="104" t="s">
        <v>60</v>
      </c>
      <c r="C50" s="40" t="s">
        <v>22</v>
      </c>
      <c r="D50" s="41"/>
      <c r="E50" s="44">
        <v>2000</v>
      </c>
      <c r="F50" s="97">
        <f>D50*E50</f>
        <v>0</v>
      </c>
    </row>
    <row r="51" spans="1:6" ht="15">
      <c r="A51" s="111">
        <v>18</v>
      </c>
      <c r="B51" s="94" t="s">
        <v>58</v>
      </c>
      <c r="C51" s="40" t="s">
        <v>59</v>
      </c>
      <c r="D51" s="41"/>
      <c r="E51" s="44">
        <v>650</v>
      </c>
      <c r="F51" s="97">
        <f>D51*E51</f>
        <v>0</v>
      </c>
    </row>
    <row r="52" spans="1:6" ht="15">
      <c r="A52" s="111">
        <v>19</v>
      </c>
      <c r="B52" s="94" t="s">
        <v>62</v>
      </c>
      <c r="C52" s="40" t="s">
        <v>22</v>
      </c>
      <c r="D52" s="41"/>
      <c r="E52" s="103">
        <v>3500</v>
      </c>
      <c r="F52" s="97">
        <f>D52*E52</f>
        <v>0</v>
      </c>
    </row>
    <row r="53" spans="1:6" ht="15.75" thickBot="1">
      <c r="A53" s="112">
        <v>20</v>
      </c>
      <c r="B53" s="113" t="s">
        <v>21</v>
      </c>
      <c r="C53" s="114" t="s">
        <v>7</v>
      </c>
      <c r="D53" s="115"/>
      <c r="E53" s="116">
        <v>90</v>
      </c>
      <c r="F53" s="97">
        <f>D53*E53</f>
        <v>0</v>
      </c>
    </row>
    <row r="54" spans="1:6" ht="15.75" thickBot="1">
      <c r="A54" s="98"/>
      <c r="B54" s="99"/>
      <c r="C54" s="53"/>
      <c r="D54" s="100" t="s">
        <v>19</v>
      </c>
      <c r="E54" s="101"/>
      <c r="F54" s="102">
        <f>SUM(F34:F53)</f>
        <v>0</v>
      </c>
    </row>
    <row r="55" spans="1:6" ht="13.5" thickBot="1">
      <c r="A55" s="228" t="s">
        <v>142</v>
      </c>
      <c r="B55" s="229"/>
      <c r="C55" s="229"/>
      <c r="D55" s="229"/>
      <c r="E55" s="229"/>
      <c r="F55" s="230"/>
    </row>
    <row r="56" spans="1:6" ht="12.75">
      <c r="A56" s="132">
        <v>1</v>
      </c>
      <c r="B56" s="133" t="s">
        <v>71</v>
      </c>
      <c r="C56" s="134" t="s">
        <v>8</v>
      </c>
      <c r="D56" s="135"/>
      <c r="E56" s="136">
        <v>110</v>
      </c>
      <c r="F56" s="137">
        <f>D56*E56</f>
        <v>0</v>
      </c>
    </row>
    <row r="57" spans="1:6" ht="12.75">
      <c r="A57" s="138">
        <f>A56+1</f>
        <v>2</v>
      </c>
      <c r="B57" s="139" t="s">
        <v>72</v>
      </c>
      <c r="C57" s="140" t="s">
        <v>9</v>
      </c>
      <c r="D57" s="141"/>
      <c r="E57" s="142">
        <v>350</v>
      </c>
      <c r="F57" s="143">
        <f aca="true" t="shared" si="9" ref="F57:F77">D57*E57</f>
        <v>0</v>
      </c>
    </row>
    <row r="58" spans="1:6" ht="12.75">
      <c r="A58" s="138">
        <f>A57+1</f>
        <v>3</v>
      </c>
      <c r="B58" s="139" t="s">
        <v>20</v>
      </c>
      <c r="C58" s="140" t="s">
        <v>7</v>
      </c>
      <c r="D58" s="141"/>
      <c r="E58" s="142">
        <v>27</v>
      </c>
      <c r="F58" s="143">
        <f t="shared" si="9"/>
        <v>0</v>
      </c>
    </row>
    <row r="59" spans="1:6" ht="15">
      <c r="A59" s="138">
        <f aca="true" t="shared" si="10" ref="A59:A77">A58+1</f>
        <v>4</v>
      </c>
      <c r="B59" s="166" t="s">
        <v>86</v>
      </c>
      <c r="C59" s="140" t="s">
        <v>8</v>
      </c>
      <c r="D59" s="141"/>
      <c r="E59" s="142">
        <v>110</v>
      </c>
      <c r="F59" s="143">
        <f t="shared" si="9"/>
        <v>0</v>
      </c>
    </row>
    <row r="60" spans="1:6" ht="12.75">
      <c r="A60" s="138">
        <v>5</v>
      </c>
      <c r="B60" s="144" t="s">
        <v>89</v>
      </c>
      <c r="C60" s="145" t="s">
        <v>8</v>
      </c>
      <c r="D60" s="141"/>
      <c r="E60" s="146">
        <v>1850</v>
      </c>
      <c r="F60" s="147">
        <f t="shared" si="9"/>
        <v>0</v>
      </c>
    </row>
    <row r="61" spans="1:6" ht="12.75">
      <c r="A61" s="138">
        <v>6</v>
      </c>
      <c r="B61" s="148" t="s">
        <v>90</v>
      </c>
      <c r="C61" s="145" t="s">
        <v>8</v>
      </c>
      <c r="D61" s="141"/>
      <c r="E61" s="146">
        <v>350</v>
      </c>
      <c r="F61" s="147">
        <f t="shared" si="9"/>
        <v>0</v>
      </c>
    </row>
    <row r="62" spans="1:6" ht="12.75">
      <c r="A62" s="138">
        <f t="shared" si="10"/>
        <v>7</v>
      </c>
      <c r="B62" s="148" t="s">
        <v>73</v>
      </c>
      <c r="C62" s="145" t="s">
        <v>8</v>
      </c>
      <c r="D62" s="141"/>
      <c r="E62" s="146">
        <v>90</v>
      </c>
      <c r="F62" s="147">
        <f t="shared" si="9"/>
        <v>0</v>
      </c>
    </row>
    <row r="63" spans="1:6" ht="12.75">
      <c r="A63" s="138">
        <f t="shared" si="10"/>
        <v>8</v>
      </c>
      <c r="B63" s="144" t="s">
        <v>74</v>
      </c>
      <c r="C63" s="145" t="s">
        <v>8</v>
      </c>
      <c r="D63" s="141"/>
      <c r="E63" s="146">
        <v>70</v>
      </c>
      <c r="F63" s="147">
        <f t="shared" si="9"/>
        <v>0</v>
      </c>
    </row>
    <row r="64" spans="1:6" ht="16.5" customHeight="1">
      <c r="A64" s="138">
        <v>9</v>
      </c>
      <c r="B64" s="144" t="s">
        <v>75</v>
      </c>
      <c r="C64" s="145" t="s">
        <v>8</v>
      </c>
      <c r="D64" s="141"/>
      <c r="E64" s="146">
        <v>260</v>
      </c>
      <c r="F64" s="147">
        <f t="shared" si="9"/>
        <v>0</v>
      </c>
    </row>
    <row r="65" spans="1:6" ht="16.5" customHeight="1">
      <c r="A65" s="138">
        <v>10</v>
      </c>
      <c r="B65" s="94" t="s">
        <v>58</v>
      </c>
      <c r="C65" s="145" t="s">
        <v>59</v>
      </c>
      <c r="D65" s="141"/>
      <c r="E65" s="146">
        <v>650</v>
      </c>
      <c r="F65" s="147">
        <f t="shared" si="9"/>
        <v>0</v>
      </c>
    </row>
    <row r="66" spans="1:6" ht="12.75">
      <c r="A66" s="138">
        <v>11</v>
      </c>
      <c r="B66" s="148" t="s">
        <v>13</v>
      </c>
      <c r="C66" s="145" t="s">
        <v>8</v>
      </c>
      <c r="D66" s="149"/>
      <c r="E66" s="146">
        <v>60</v>
      </c>
      <c r="F66" s="147">
        <f t="shared" si="9"/>
        <v>0</v>
      </c>
    </row>
    <row r="67" spans="1:6" ht="12.75">
      <c r="A67" s="138">
        <v>12</v>
      </c>
      <c r="B67" s="148" t="s">
        <v>85</v>
      </c>
      <c r="C67" s="145" t="s">
        <v>8</v>
      </c>
      <c r="D67" s="149"/>
      <c r="E67" s="146">
        <v>510</v>
      </c>
      <c r="F67" s="147">
        <f t="shared" si="9"/>
        <v>0</v>
      </c>
    </row>
    <row r="68" spans="1:6" ht="12.75">
      <c r="A68" s="138">
        <f t="shared" si="10"/>
        <v>13</v>
      </c>
      <c r="B68" s="144" t="s">
        <v>112</v>
      </c>
      <c r="C68" s="145" t="s">
        <v>8</v>
      </c>
      <c r="D68" s="149"/>
      <c r="E68" s="146">
        <v>260</v>
      </c>
      <c r="F68" s="150">
        <f t="shared" si="9"/>
        <v>0</v>
      </c>
    </row>
    <row r="69" spans="1:6" ht="12.75">
      <c r="A69" s="138">
        <f t="shared" si="10"/>
        <v>14</v>
      </c>
      <c r="B69" s="144" t="s">
        <v>91</v>
      </c>
      <c r="C69" s="145" t="s">
        <v>8</v>
      </c>
      <c r="D69" s="149"/>
      <c r="E69" s="146">
        <v>1600</v>
      </c>
      <c r="F69" s="150">
        <f t="shared" si="9"/>
        <v>0</v>
      </c>
    </row>
    <row r="70" spans="1:6" ht="12.75">
      <c r="A70" s="138">
        <f t="shared" si="10"/>
        <v>15</v>
      </c>
      <c r="B70" s="151" t="s">
        <v>77</v>
      </c>
      <c r="C70" s="152" t="s">
        <v>8</v>
      </c>
      <c r="D70" s="141"/>
      <c r="E70" s="152">
        <v>1200</v>
      </c>
      <c r="F70" s="147">
        <f t="shared" si="9"/>
        <v>0</v>
      </c>
    </row>
    <row r="71" spans="1:6" ht="12.75">
      <c r="A71" s="138">
        <f t="shared" si="10"/>
        <v>16</v>
      </c>
      <c r="B71" s="151" t="s">
        <v>78</v>
      </c>
      <c r="C71" s="152" t="s">
        <v>8</v>
      </c>
      <c r="D71" s="141"/>
      <c r="E71" s="152">
        <v>50</v>
      </c>
      <c r="F71" s="143">
        <f t="shared" si="9"/>
        <v>0</v>
      </c>
    </row>
    <row r="72" spans="1:6" ht="12.75">
      <c r="A72" s="138">
        <f t="shared" si="10"/>
        <v>17</v>
      </c>
      <c r="B72" s="144" t="s">
        <v>30</v>
      </c>
      <c r="C72" s="146" t="s">
        <v>8</v>
      </c>
      <c r="D72" s="153"/>
      <c r="E72" s="146">
        <v>60</v>
      </c>
      <c r="F72" s="150">
        <f t="shared" si="9"/>
        <v>0</v>
      </c>
    </row>
    <row r="73" spans="1:6" ht="12.75">
      <c r="A73" s="138">
        <v>18</v>
      </c>
      <c r="B73" s="144" t="s">
        <v>100</v>
      </c>
      <c r="C73" s="146" t="s">
        <v>8</v>
      </c>
      <c r="D73" s="153"/>
      <c r="E73" s="146">
        <v>750</v>
      </c>
      <c r="F73" s="150">
        <f t="shared" si="9"/>
        <v>0</v>
      </c>
    </row>
    <row r="74" spans="1:6" ht="12.75">
      <c r="A74" s="138">
        <v>19</v>
      </c>
      <c r="B74" s="144" t="s">
        <v>79</v>
      </c>
      <c r="C74" s="146" t="s">
        <v>8</v>
      </c>
      <c r="D74" s="153"/>
      <c r="E74" s="146">
        <v>450</v>
      </c>
      <c r="F74" s="150">
        <f t="shared" si="9"/>
        <v>0</v>
      </c>
    </row>
    <row r="75" spans="1:6" ht="12.75">
      <c r="A75" s="138">
        <f t="shared" si="10"/>
        <v>20</v>
      </c>
      <c r="B75" s="151" t="s">
        <v>80</v>
      </c>
      <c r="C75" s="152" t="s">
        <v>7</v>
      </c>
      <c r="D75" s="153"/>
      <c r="E75" s="152">
        <v>1000</v>
      </c>
      <c r="F75" s="143">
        <f t="shared" si="9"/>
        <v>0</v>
      </c>
    </row>
    <row r="76" spans="1:6" ht="12.75">
      <c r="A76" s="138">
        <f t="shared" si="10"/>
        <v>21</v>
      </c>
      <c r="B76" s="151" t="s">
        <v>78</v>
      </c>
      <c r="C76" s="152" t="s">
        <v>7</v>
      </c>
      <c r="D76" s="153"/>
      <c r="E76" s="152">
        <v>50</v>
      </c>
      <c r="F76" s="143">
        <f t="shared" si="9"/>
        <v>0</v>
      </c>
    </row>
    <row r="77" spans="1:6" ht="13.5" thickBot="1">
      <c r="A77" s="154">
        <f t="shared" si="10"/>
        <v>22</v>
      </c>
      <c r="B77" s="155" t="s">
        <v>21</v>
      </c>
      <c r="C77" s="156" t="s">
        <v>7</v>
      </c>
      <c r="D77" s="157"/>
      <c r="E77" s="156">
        <v>90</v>
      </c>
      <c r="F77" s="158">
        <f t="shared" si="9"/>
        <v>0</v>
      </c>
    </row>
    <row r="78" spans="1:6" ht="13.5" thickBot="1">
      <c r="A78" s="159"/>
      <c r="B78" s="160" t="s">
        <v>19</v>
      </c>
      <c r="C78" s="161"/>
      <c r="D78" s="162"/>
      <c r="E78" s="163"/>
      <c r="F78" s="164">
        <f>SUM(F56:F77)</f>
        <v>0</v>
      </c>
    </row>
    <row r="79" spans="1:6" ht="13.5" thickBot="1">
      <c r="A79" s="220" t="s">
        <v>136</v>
      </c>
      <c r="B79" s="220"/>
      <c r="C79" s="220"/>
      <c r="D79" s="220"/>
      <c r="E79" s="220"/>
      <c r="F79" s="220"/>
    </row>
    <row r="80" spans="1:6" ht="15">
      <c r="A80" s="9">
        <v>1</v>
      </c>
      <c r="B80" s="10" t="s">
        <v>20</v>
      </c>
      <c r="C80" s="11" t="s">
        <v>7</v>
      </c>
      <c r="D80" s="12"/>
      <c r="E80" s="13">
        <v>45</v>
      </c>
      <c r="F80" s="14">
        <f aca="true" t="shared" si="11" ref="F80:F93">D80*E80</f>
        <v>0</v>
      </c>
    </row>
    <row r="81" spans="1:6" ht="15">
      <c r="A81" s="15">
        <f aca="true" t="shared" si="12" ref="A81:A92">A80+1</f>
        <v>2</v>
      </c>
      <c r="B81" s="166" t="s">
        <v>86</v>
      </c>
      <c r="C81" s="17" t="s">
        <v>8</v>
      </c>
      <c r="D81" s="18"/>
      <c r="E81" s="19">
        <v>110</v>
      </c>
      <c r="F81" s="14">
        <f t="shared" si="11"/>
        <v>0</v>
      </c>
    </row>
    <row r="82" spans="1:6" ht="15">
      <c r="A82" s="15">
        <v>3</v>
      </c>
      <c r="B82" s="16" t="s">
        <v>10</v>
      </c>
      <c r="C82" s="17" t="s">
        <v>8</v>
      </c>
      <c r="D82" s="18"/>
      <c r="E82" s="19">
        <v>65</v>
      </c>
      <c r="F82" s="14">
        <f t="shared" si="11"/>
        <v>0</v>
      </c>
    </row>
    <row r="83" spans="1:8" ht="15">
      <c r="A83" s="15">
        <v>4</v>
      </c>
      <c r="B83" s="33" t="s">
        <v>13</v>
      </c>
      <c r="C83" s="21" t="s">
        <v>8</v>
      </c>
      <c r="D83" s="23"/>
      <c r="E83" s="22">
        <v>60</v>
      </c>
      <c r="F83" s="14">
        <f t="shared" si="11"/>
        <v>0</v>
      </c>
      <c r="H83" s="3"/>
    </row>
    <row r="84" spans="1:6" ht="15">
      <c r="A84" s="15">
        <f t="shared" si="12"/>
        <v>5</v>
      </c>
      <c r="B84" s="33" t="s">
        <v>85</v>
      </c>
      <c r="C84" s="21" t="s">
        <v>8</v>
      </c>
      <c r="D84" s="23"/>
      <c r="E84" s="22">
        <v>510</v>
      </c>
      <c r="F84" s="14">
        <f t="shared" si="11"/>
        <v>0</v>
      </c>
    </row>
    <row r="85" spans="1:6" ht="15">
      <c r="A85" s="15">
        <f t="shared" si="12"/>
        <v>6</v>
      </c>
      <c r="B85" s="20" t="s">
        <v>15</v>
      </c>
      <c r="C85" s="21" t="s">
        <v>8</v>
      </c>
      <c r="D85" s="23"/>
      <c r="E85" s="22">
        <v>70</v>
      </c>
      <c r="F85" s="14">
        <f t="shared" si="11"/>
        <v>0</v>
      </c>
    </row>
    <row r="86" spans="1:6" ht="15">
      <c r="A86" s="15">
        <f t="shared" si="12"/>
        <v>7</v>
      </c>
      <c r="B86" s="24" t="s">
        <v>112</v>
      </c>
      <c r="C86" s="25" t="s">
        <v>8</v>
      </c>
      <c r="D86" s="23"/>
      <c r="E86" s="26">
        <v>260</v>
      </c>
      <c r="F86" s="14">
        <f t="shared" si="11"/>
        <v>0</v>
      </c>
    </row>
    <row r="87" spans="1:6" ht="15">
      <c r="A87" s="15">
        <v>8</v>
      </c>
      <c r="B87" s="24" t="s">
        <v>91</v>
      </c>
      <c r="C87" s="25" t="s">
        <v>8</v>
      </c>
      <c r="D87" s="23"/>
      <c r="E87" s="26">
        <v>1600</v>
      </c>
      <c r="F87" s="14">
        <f t="shared" si="11"/>
        <v>0</v>
      </c>
    </row>
    <row r="88" spans="1:6" ht="15">
      <c r="A88" s="15">
        <v>9</v>
      </c>
      <c r="B88" s="20" t="s">
        <v>63</v>
      </c>
      <c r="C88" s="21" t="s">
        <v>8</v>
      </c>
      <c r="D88" s="23"/>
      <c r="E88" s="22">
        <v>450</v>
      </c>
      <c r="F88" s="14">
        <f t="shared" si="11"/>
        <v>0</v>
      </c>
    </row>
    <row r="89" spans="1:6" ht="15">
      <c r="A89" s="15">
        <v>10</v>
      </c>
      <c r="B89" s="20" t="s">
        <v>100</v>
      </c>
      <c r="C89" s="21" t="s">
        <v>8</v>
      </c>
      <c r="D89" s="23"/>
      <c r="E89" s="22">
        <v>750</v>
      </c>
      <c r="F89" s="14">
        <f t="shared" si="11"/>
        <v>0</v>
      </c>
    </row>
    <row r="90" spans="1:6" ht="15">
      <c r="A90" s="15">
        <v>11</v>
      </c>
      <c r="B90" s="20" t="s">
        <v>32</v>
      </c>
      <c r="C90" s="21" t="s">
        <v>8</v>
      </c>
      <c r="D90" s="23"/>
      <c r="E90" s="22">
        <v>1200</v>
      </c>
      <c r="F90" s="14">
        <f t="shared" si="11"/>
        <v>0</v>
      </c>
    </row>
    <row r="91" spans="1:6" ht="15">
      <c r="A91" s="15">
        <f t="shared" si="12"/>
        <v>12</v>
      </c>
      <c r="B91" s="16" t="s">
        <v>14</v>
      </c>
      <c r="C91" s="17" t="s">
        <v>8</v>
      </c>
      <c r="D91" s="23"/>
      <c r="E91" s="19">
        <v>50</v>
      </c>
      <c r="F91" s="14">
        <f t="shared" si="11"/>
        <v>0</v>
      </c>
    </row>
    <row r="92" spans="1:6" ht="15">
      <c r="A92" s="15">
        <f t="shared" si="12"/>
        <v>13</v>
      </c>
      <c r="B92" s="16" t="s">
        <v>108</v>
      </c>
      <c r="C92" s="17" t="s">
        <v>9</v>
      </c>
      <c r="D92" s="23"/>
      <c r="E92" s="34">
        <v>3500</v>
      </c>
      <c r="F92" s="14">
        <f t="shared" si="11"/>
        <v>0</v>
      </c>
    </row>
    <row r="93" spans="1:6" ht="15.75" thickBot="1">
      <c r="A93" s="15">
        <v>14</v>
      </c>
      <c r="B93" s="16" t="s">
        <v>21</v>
      </c>
      <c r="C93" s="17" t="s">
        <v>7</v>
      </c>
      <c r="D93" s="23"/>
      <c r="E93" s="19">
        <v>90</v>
      </c>
      <c r="F93" s="14">
        <f t="shared" si="11"/>
        <v>0</v>
      </c>
    </row>
    <row r="94" spans="1:6" ht="15.75" thickBot="1">
      <c r="A94" s="27"/>
      <c r="B94" s="28"/>
      <c r="C94" s="29"/>
      <c r="D94" s="30" t="s">
        <v>19</v>
      </c>
      <c r="E94" s="31"/>
      <c r="F94" s="32">
        <f>SUM(F80:F93)</f>
        <v>0</v>
      </c>
    </row>
    <row r="95" spans="1:6" ht="13.5" thickBot="1">
      <c r="A95" s="220" t="s">
        <v>143</v>
      </c>
      <c r="B95" s="220"/>
      <c r="C95" s="220"/>
      <c r="D95" s="220"/>
      <c r="E95" s="220"/>
      <c r="F95" s="220"/>
    </row>
    <row r="96" spans="1:6" ht="15">
      <c r="A96" s="15">
        <v>1</v>
      </c>
      <c r="B96" s="16" t="s">
        <v>23</v>
      </c>
      <c r="C96" s="35" t="s">
        <v>9</v>
      </c>
      <c r="D96" s="36"/>
      <c r="E96" s="37">
        <v>600</v>
      </c>
      <c r="F96" s="38">
        <f aca="true" t="shared" si="13" ref="F96:F122">D96*E96</f>
        <v>0</v>
      </c>
    </row>
    <row r="97" spans="1:6" ht="15">
      <c r="A97" s="15">
        <f>A96+1</f>
        <v>2</v>
      </c>
      <c r="B97" s="39" t="s">
        <v>24</v>
      </c>
      <c r="C97" s="40" t="s">
        <v>9</v>
      </c>
      <c r="D97" s="41"/>
      <c r="E97" s="42">
        <v>1200</v>
      </c>
      <c r="F97" s="38">
        <f t="shared" si="13"/>
        <v>0</v>
      </c>
    </row>
    <row r="98" spans="1:6" ht="15">
      <c r="A98" s="15">
        <f>A97+1</f>
        <v>3</v>
      </c>
      <c r="B98" s="16" t="s">
        <v>25</v>
      </c>
      <c r="C98" s="35" t="s">
        <v>9</v>
      </c>
      <c r="D98" s="36"/>
      <c r="E98" s="22">
        <v>270</v>
      </c>
      <c r="F98" s="38">
        <f t="shared" si="13"/>
        <v>0</v>
      </c>
    </row>
    <row r="99" spans="1:6" ht="15">
      <c r="A99" s="15">
        <f>A98+1</f>
        <v>4</v>
      </c>
      <c r="B99" s="20" t="s">
        <v>26</v>
      </c>
      <c r="C99" s="21" t="s">
        <v>22</v>
      </c>
      <c r="D99" s="23"/>
      <c r="E99" s="22">
        <v>1500</v>
      </c>
      <c r="F99" s="38">
        <f t="shared" si="13"/>
        <v>0</v>
      </c>
    </row>
    <row r="100" spans="1:6" ht="15">
      <c r="A100" s="15">
        <v>5</v>
      </c>
      <c r="B100" s="20" t="s">
        <v>88</v>
      </c>
      <c r="C100" s="21" t="s">
        <v>8</v>
      </c>
      <c r="D100" s="23"/>
      <c r="E100" s="22">
        <v>1900</v>
      </c>
      <c r="F100" s="38">
        <f t="shared" si="13"/>
        <v>0</v>
      </c>
    </row>
    <row r="101" spans="1:8" ht="15">
      <c r="A101" s="15">
        <v>6</v>
      </c>
      <c r="B101" s="20" t="s">
        <v>64</v>
      </c>
      <c r="C101" s="21" t="s">
        <v>8</v>
      </c>
      <c r="D101" s="23"/>
      <c r="E101" s="22">
        <v>140</v>
      </c>
      <c r="F101" s="38">
        <f t="shared" si="13"/>
        <v>0</v>
      </c>
      <c r="H101" s="43"/>
    </row>
    <row r="102" spans="1:8" ht="15">
      <c r="A102" s="15">
        <v>7</v>
      </c>
      <c r="B102" s="20" t="s">
        <v>92</v>
      </c>
      <c r="C102" s="21" t="s">
        <v>93</v>
      </c>
      <c r="D102" s="23"/>
      <c r="E102" s="22">
        <v>1500</v>
      </c>
      <c r="F102" s="38">
        <f t="shared" si="13"/>
        <v>0</v>
      </c>
      <c r="H102" s="43"/>
    </row>
    <row r="103" spans="1:8" ht="15">
      <c r="A103" s="15">
        <v>8</v>
      </c>
      <c r="B103" s="20" t="s">
        <v>94</v>
      </c>
      <c r="C103" s="21" t="s">
        <v>93</v>
      </c>
      <c r="D103" s="23"/>
      <c r="E103" s="22">
        <v>1500</v>
      </c>
      <c r="F103" s="38">
        <f t="shared" si="13"/>
        <v>0</v>
      </c>
      <c r="H103" s="43"/>
    </row>
    <row r="104" spans="1:8" ht="15">
      <c r="A104" s="15">
        <v>9</v>
      </c>
      <c r="B104" s="20" t="s">
        <v>95</v>
      </c>
      <c r="C104" s="21" t="s">
        <v>9</v>
      </c>
      <c r="D104" s="23"/>
      <c r="E104" s="22">
        <v>3500</v>
      </c>
      <c r="F104" s="38">
        <f t="shared" si="13"/>
        <v>0</v>
      </c>
      <c r="H104" s="43"/>
    </row>
    <row r="105" spans="1:8" ht="15">
      <c r="A105" s="15">
        <v>10</v>
      </c>
      <c r="B105" s="20" t="s">
        <v>96</v>
      </c>
      <c r="C105" s="21" t="s">
        <v>22</v>
      </c>
      <c r="D105" s="23"/>
      <c r="E105" s="22">
        <v>6000</v>
      </c>
      <c r="F105" s="38">
        <f t="shared" si="13"/>
        <v>0</v>
      </c>
      <c r="H105" s="43"/>
    </row>
    <row r="106" spans="1:8" ht="15">
      <c r="A106" s="15">
        <v>11</v>
      </c>
      <c r="B106" s="20" t="s">
        <v>101</v>
      </c>
      <c r="C106" s="21" t="s">
        <v>22</v>
      </c>
      <c r="D106" s="23"/>
      <c r="E106" s="22">
        <v>17000</v>
      </c>
      <c r="F106" s="38">
        <f t="shared" si="13"/>
        <v>0</v>
      </c>
      <c r="H106" s="43"/>
    </row>
    <row r="107" spans="1:8" ht="15">
      <c r="A107" s="15">
        <v>12</v>
      </c>
      <c r="B107" s="20" t="s">
        <v>13</v>
      </c>
      <c r="C107" s="21" t="s">
        <v>8</v>
      </c>
      <c r="D107" s="23"/>
      <c r="E107" s="22">
        <v>60</v>
      </c>
      <c r="F107" s="38">
        <f t="shared" si="13"/>
        <v>0</v>
      </c>
      <c r="H107" s="43"/>
    </row>
    <row r="108" spans="1:6" ht="15">
      <c r="A108" s="15">
        <f>A107+1</f>
        <v>13</v>
      </c>
      <c r="B108" s="20" t="s">
        <v>27</v>
      </c>
      <c r="C108" s="21" t="s">
        <v>8</v>
      </c>
      <c r="D108" s="23"/>
      <c r="E108" s="22">
        <v>100</v>
      </c>
      <c r="F108" s="38">
        <f t="shared" si="13"/>
        <v>0</v>
      </c>
    </row>
    <row r="109" spans="1:6" ht="15">
      <c r="A109" s="15">
        <f>A108+1</f>
        <v>14</v>
      </c>
      <c r="B109" s="20" t="s">
        <v>28</v>
      </c>
      <c r="C109" s="21" t="s">
        <v>8</v>
      </c>
      <c r="D109" s="23"/>
      <c r="E109" s="22">
        <v>40</v>
      </c>
      <c r="F109" s="38">
        <f t="shared" si="13"/>
        <v>0</v>
      </c>
    </row>
    <row r="110" spans="1:6" ht="15">
      <c r="A110" s="15">
        <f>A109+1</f>
        <v>15</v>
      </c>
      <c r="B110" s="20" t="s">
        <v>15</v>
      </c>
      <c r="C110" s="21" t="s">
        <v>8</v>
      </c>
      <c r="D110" s="23"/>
      <c r="E110" s="22">
        <v>70</v>
      </c>
      <c r="F110" s="38">
        <f t="shared" si="13"/>
        <v>0</v>
      </c>
    </row>
    <row r="111" spans="1:6" ht="15">
      <c r="A111" s="15">
        <f>A110+1</f>
        <v>16</v>
      </c>
      <c r="B111" s="20" t="s">
        <v>85</v>
      </c>
      <c r="C111" s="21" t="s">
        <v>8</v>
      </c>
      <c r="D111" s="23"/>
      <c r="E111" s="22">
        <v>510</v>
      </c>
      <c r="F111" s="38">
        <f t="shared" si="13"/>
        <v>0</v>
      </c>
    </row>
    <row r="112" spans="1:6" ht="15">
      <c r="A112" s="15">
        <f>A111+1</f>
        <v>17</v>
      </c>
      <c r="B112" s="20" t="s">
        <v>29</v>
      </c>
      <c r="C112" s="21" t="s">
        <v>8</v>
      </c>
      <c r="D112" s="23"/>
      <c r="E112" s="22">
        <v>1100</v>
      </c>
      <c r="F112" s="38">
        <f t="shared" si="13"/>
        <v>0</v>
      </c>
    </row>
    <row r="113" spans="1:6" ht="15">
      <c r="A113" s="15">
        <v>18</v>
      </c>
      <c r="B113" s="20" t="s">
        <v>14</v>
      </c>
      <c r="C113" s="21" t="s">
        <v>8</v>
      </c>
      <c r="D113" s="23"/>
      <c r="E113" s="22">
        <v>50</v>
      </c>
      <c r="F113" s="38">
        <f t="shared" si="13"/>
        <v>0</v>
      </c>
    </row>
    <row r="114" spans="1:6" ht="15">
      <c r="A114" s="15">
        <f>A113+1</f>
        <v>19</v>
      </c>
      <c r="B114" s="20" t="s">
        <v>99</v>
      </c>
      <c r="C114" s="21" t="s">
        <v>8</v>
      </c>
      <c r="D114" s="23"/>
      <c r="E114" s="22">
        <v>470</v>
      </c>
      <c r="F114" s="38">
        <f t="shared" si="13"/>
        <v>0</v>
      </c>
    </row>
    <row r="115" spans="1:6" ht="15">
      <c r="A115" s="15">
        <v>20</v>
      </c>
      <c r="B115" s="20" t="s">
        <v>100</v>
      </c>
      <c r="C115" s="21"/>
      <c r="D115" s="23"/>
      <c r="E115" s="22">
        <v>750</v>
      </c>
      <c r="F115" s="38">
        <f t="shared" si="13"/>
        <v>0</v>
      </c>
    </row>
    <row r="116" spans="1:6" ht="15">
      <c r="A116" s="15">
        <v>21</v>
      </c>
      <c r="B116" s="20" t="s">
        <v>31</v>
      </c>
      <c r="C116" s="21" t="s">
        <v>8</v>
      </c>
      <c r="D116" s="23"/>
      <c r="E116" s="22">
        <v>40</v>
      </c>
      <c r="F116" s="38">
        <f t="shared" si="13"/>
        <v>0</v>
      </c>
    </row>
    <row r="117" spans="1:7" ht="15">
      <c r="A117" s="15">
        <v>22</v>
      </c>
      <c r="B117" s="16" t="s">
        <v>32</v>
      </c>
      <c r="C117" s="17" t="s">
        <v>8</v>
      </c>
      <c r="D117" s="23"/>
      <c r="E117" s="19">
        <v>1000</v>
      </c>
      <c r="F117" s="14">
        <f t="shared" si="13"/>
        <v>0</v>
      </c>
      <c r="G117" s="43"/>
    </row>
    <row r="118" spans="1:6" ht="15">
      <c r="A118" s="15">
        <f>A117+1</f>
        <v>23</v>
      </c>
      <c r="B118" s="20" t="s">
        <v>14</v>
      </c>
      <c r="C118" s="21" t="s">
        <v>8</v>
      </c>
      <c r="D118" s="23"/>
      <c r="E118" s="22">
        <v>50</v>
      </c>
      <c r="F118" s="14">
        <f t="shared" si="13"/>
        <v>0</v>
      </c>
    </row>
    <row r="119" spans="1:6" ht="15">
      <c r="A119" s="15">
        <v>24</v>
      </c>
      <c r="B119" s="20" t="s">
        <v>145</v>
      </c>
      <c r="C119" s="21" t="s">
        <v>9</v>
      </c>
      <c r="D119" s="23"/>
      <c r="E119" s="22">
        <v>5000</v>
      </c>
      <c r="F119" s="38">
        <f t="shared" si="13"/>
        <v>0</v>
      </c>
    </row>
    <row r="120" spans="1:6" ht="15">
      <c r="A120" s="15">
        <f>A119+1</f>
        <v>25</v>
      </c>
      <c r="B120" s="20" t="s">
        <v>98</v>
      </c>
      <c r="C120" s="21" t="s">
        <v>9</v>
      </c>
      <c r="D120" s="23"/>
      <c r="E120" s="22">
        <v>5000</v>
      </c>
      <c r="F120" s="38">
        <f t="shared" si="13"/>
        <v>0</v>
      </c>
    </row>
    <row r="121" spans="1:6" ht="15">
      <c r="A121" s="15">
        <f>A120+1</f>
        <v>26</v>
      </c>
      <c r="B121" s="20" t="s">
        <v>33</v>
      </c>
      <c r="C121" s="21" t="s">
        <v>9</v>
      </c>
      <c r="D121" s="23"/>
      <c r="E121" s="22">
        <v>2000</v>
      </c>
      <c r="F121" s="38">
        <f t="shared" si="13"/>
        <v>0</v>
      </c>
    </row>
    <row r="122" spans="1:6" ht="15.75" thickBot="1">
      <c r="A122" s="117">
        <v>27</v>
      </c>
      <c r="B122" s="118" t="s">
        <v>62</v>
      </c>
      <c r="C122" s="119" t="s">
        <v>8</v>
      </c>
      <c r="D122" s="120"/>
      <c r="E122" s="117">
        <v>3500</v>
      </c>
      <c r="F122" s="117">
        <f t="shared" si="13"/>
        <v>0</v>
      </c>
    </row>
    <row r="123" spans="1:6" ht="13.5" thickBot="1">
      <c r="A123" s="121"/>
      <c r="B123" s="122" t="s">
        <v>19</v>
      </c>
      <c r="C123" s="123"/>
      <c r="D123" s="124"/>
      <c r="E123" s="123"/>
      <c r="F123" s="125">
        <f>SUM(F96:F122)</f>
        <v>0</v>
      </c>
    </row>
    <row r="124" spans="1:6" ht="13.5" thickBot="1">
      <c r="A124" s="208" t="s">
        <v>144</v>
      </c>
      <c r="B124" s="209"/>
      <c r="C124" s="209"/>
      <c r="D124" s="209"/>
      <c r="E124" s="209"/>
      <c r="F124" s="210"/>
    </row>
    <row r="125" spans="1:6" ht="12.75">
      <c r="A125" s="95">
        <v>1</v>
      </c>
      <c r="B125" s="92" t="s">
        <v>102</v>
      </c>
      <c r="C125" s="91" t="s">
        <v>22</v>
      </c>
      <c r="D125" s="93"/>
      <c r="E125" s="91">
        <v>25000</v>
      </c>
      <c r="F125" s="96">
        <f aca="true" t="shared" si="14" ref="F125:F132">D125*E125</f>
        <v>0</v>
      </c>
    </row>
    <row r="126" spans="1:6" ht="15">
      <c r="A126" s="95">
        <v>2</v>
      </c>
      <c r="B126" s="166" t="s">
        <v>86</v>
      </c>
      <c r="C126" s="91" t="s">
        <v>8</v>
      </c>
      <c r="D126" s="93"/>
      <c r="E126" s="91">
        <v>100</v>
      </c>
      <c r="F126" s="96">
        <f t="shared" si="14"/>
        <v>0</v>
      </c>
    </row>
    <row r="127" spans="1:6" ht="15">
      <c r="A127" s="95">
        <v>3</v>
      </c>
      <c r="B127" s="94" t="s">
        <v>103</v>
      </c>
      <c r="C127" s="40" t="s">
        <v>8</v>
      </c>
      <c r="D127" s="41"/>
      <c r="E127" s="44">
        <v>50</v>
      </c>
      <c r="F127" s="97">
        <f t="shared" si="14"/>
        <v>0</v>
      </c>
    </row>
    <row r="128" spans="1:6" ht="15">
      <c r="A128" s="95">
        <v>4</v>
      </c>
      <c r="B128" s="104" t="s">
        <v>104</v>
      </c>
      <c r="C128" s="40" t="s">
        <v>76</v>
      </c>
      <c r="D128" s="41"/>
      <c r="E128" s="44">
        <v>560</v>
      </c>
      <c r="F128" s="97">
        <f t="shared" si="14"/>
        <v>0</v>
      </c>
    </row>
    <row r="129" spans="1:6" ht="15">
      <c r="A129" s="95">
        <v>5</v>
      </c>
      <c r="B129" s="94" t="s">
        <v>99</v>
      </c>
      <c r="C129" s="40" t="s">
        <v>8</v>
      </c>
      <c r="D129" s="41"/>
      <c r="E129" s="44">
        <v>470</v>
      </c>
      <c r="F129" s="97">
        <f t="shared" si="14"/>
        <v>0</v>
      </c>
    </row>
    <row r="130" spans="1:6" ht="15">
      <c r="A130" s="95">
        <v>6</v>
      </c>
      <c r="B130" s="94" t="s">
        <v>110</v>
      </c>
      <c r="C130" s="40" t="s">
        <v>22</v>
      </c>
      <c r="D130" s="41"/>
      <c r="E130" s="44">
        <v>24000</v>
      </c>
      <c r="F130" s="97">
        <f t="shared" si="14"/>
        <v>0</v>
      </c>
    </row>
    <row r="131" spans="1:6" ht="15">
      <c r="A131" s="95">
        <v>7</v>
      </c>
      <c r="B131" s="94" t="s">
        <v>105</v>
      </c>
      <c r="C131" s="40" t="s">
        <v>22</v>
      </c>
      <c r="D131" s="41"/>
      <c r="E131" s="44">
        <v>6600</v>
      </c>
      <c r="F131" s="97">
        <f t="shared" si="14"/>
        <v>0</v>
      </c>
    </row>
    <row r="132" spans="1:6" ht="15.75" thickBot="1">
      <c r="A132" s="126">
        <v>8</v>
      </c>
      <c r="B132" s="118" t="s">
        <v>21</v>
      </c>
      <c r="C132" s="119" t="s">
        <v>59</v>
      </c>
      <c r="D132" s="120"/>
      <c r="E132" s="117">
        <v>90</v>
      </c>
      <c r="F132" s="97">
        <f t="shared" si="14"/>
        <v>0</v>
      </c>
    </row>
    <row r="133" spans="1:6" ht="19.5" customHeight="1" thickBot="1">
      <c r="A133" s="127"/>
      <c r="B133" s="131" t="s">
        <v>66</v>
      </c>
      <c r="C133" s="128"/>
      <c r="D133" s="129"/>
      <c r="E133" s="128"/>
      <c r="F133" s="130">
        <f>SUM(F125:F132)</f>
        <v>0</v>
      </c>
    </row>
    <row r="134" spans="1:6" ht="13.5" thickBot="1">
      <c r="A134" s="221" t="s">
        <v>34</v>
      </c>
      <c r="B134" s="222"/>
      <c r="C134" s="222"/>
      <c r="D134" s="222"/>
      <c r="E134" s="222"/>
      <c r="F134" s="223"/>
    </row>
    <row r="135" spans="1:6" ht="15">
      <c r="A135" s="45">
        <v>1</v>
      </c>
      <c r="B135" s="20" t="s">
        <v>106</v>
      </c>
      <c r="C135" s="47" t="s">
        <v>7</v>
      </c>
      <c r="D135" s="23"/>
      <c r="E135" s="22">
        <v>670</v>
      </c>
      <c r="F135" s="46">
        <f aca="true" t="shared" si="15" ref="F135:F141">D135*E135</f>
        <v>0</v>
      </c>
    </row>
    <row r="136" spans="1:6" ht="15">
      <c r="A136" s="45">
        <f aca="true" t="shared" si="16" ref="A136:A141">A135+1</f>
        <v>2</v>
      </c>
      <c r="B136" s="20" t="s">
        <v>53</v>
      </c>
      <c r="C136" s="47" t="s">
        <v>7</v>
      </c>
      <c r="D136" s="23"/>
      <c r="E136" s="22">
        <v>60</v>
      </c>
      <c r="F136" s="46">
        <f t="shared" si="15"/>
        <v>0</v>
      </c>
    </row>
    <row r="137" spans="1:6" ht="15">
      <c r="A137" s="45">
        <f t="shared" si="16"/>
        <v>3</v>
      </c>
      <c r="B137" s="48" t="s">
        <v>35</v>
      </c>
      <c r="C137" s="25" t="s">
        <v>9</v>
      </c>
      <c r="D137" s="50"/>
      <c r="E137" s="26">
        <v>370</v>
      </c>
      <c r="F137" s="46">
        <f t="shared" si="15"/>
        <v>0</v>
      </c>
    </row>
    <row r="138" spans="1:6" ht="15">
      <c r="A138" s="45">
        <f t="shared" si="16"/>
        <v>4</v>
      </c>
      <c r="B138" s="48" t="s">
        <v>67</v>
      </c>
      <c r="C138" s="25" t="s">
        <v>9</v>
      </c>
      <c r="D138" s="50"/>
      <c r="E138" s="26">
        <v>450</v>
      </c>
      <c r="F138" s="46">
        <f t="shared" si="15"/>
        <v>0</v>
      </c>
    </row>
    <row r="139" spans="1:6" ht="15">
      <c r="A139" s="45">
        <f t="shared" si="16"/>
        <v>5</v>
      </c>
      <c r="B139" s="48" t="s">
        <v>68</v>
      </c>
      <c r="C139" s="25" t="s">
        <v>9</v>
      </c>
      <c r="D139" s="50"/>
      <c r="E139" s="26">
        <v>450</v>
      </c>
      <c r="F139" s="46">
        <f t="shared" si="15"/>
        <v>0</v>
      </c>
    </row>
    <row r="140" spans="1:6" ht="15">
      <c r="A140" s="45">
        <f t="shared" si="16"/>
        <v>6</v>
      </c>
      <c r="B140" s="48" t="s">
        <v>65</v>
      </c>
      <c r="C140" s="25" t="s">
        <v>9</v>
      </c>
      <c r="D140" s="50"/>
      <c r="E140" s="26">
        <v>370</v>
      </c>
      <c r="F140" s="46">
        <f t="shared" si="15"/>
        <v>0</v>
      </c>
    </row>
    <row r="141" spans="1:6" ht="15">
      <c r="A141" s="45">
        <f t="shared" si="16"/>
        <v>7</v>
      </c>
      <c r="B141" s="48" t="s">
        <v>36</v>
      </c>
      <c r="C141" s="49" t="s">
        <v>9</v>
      </c>
      <c r="D141" s="50"/>
      <c r="E141" s="26">
        <v>450</v>
      </c>
      <c r="F141" s="46">
        <f t="shared" si="15"/>
        <v>0</v>
      </c>
    </row>
    <row r="142" spans="1:6" ht="15.75" thickBot="1">
      <c r="A142" s="51"/>
      <c r="B142" s="52" t="s">
        <v>19</v>
      </c>
      <c r="C142" s="53"/>
      <c r="D142" s="54"/>
      <c r="E142" s="53"/>
      <c r="F142" s="55">
        <f>SUM(F135:F141)</f>
        <v>0</v>
      </c>
    </row>
    <row r="143" spans="1:6" ht="13.5" thickBot="1">
      <c r="A143" s="56"/>
      <c r="B143" s="57" t="s">
        <v>37</v>
      </c>
      <c r="C143" s="58"/>
      <c r="D143" s="59"/>
      <c r="E143" s="58"/>
      <c r="F143" s="60">
        <f>F142+F133+F123+F94+F54+F32+F78</f>
        <v>119785</v>
      </c>
    </row>
    <row r="144" spans="1:6" ht="13.5" thickBot="1">
      <c r="A144" s="56"/>
      <c r="B144" s="57" t="s">
        <v>111</v>
      </c>
      <c r="C144" s="58"/>
      <c r="D144" s="59"/>
      <c r="E144" s="58"/>
      <c r="F144" s="60">
        <f>F143*0.1</f>
        <v>11978.5</v>
      </c>
    </row>
    <row r="145" spans="1:6" ht="13.5" thickBot="1">
      <c r="A145" s="56"/>
      <c r="B145" s="57" t="s">
        <v>38</v>
      </c>
      <c r="C145" s="58"/>
      <c r="D145" s="59"/>
      <c r="E145" s="58"/>
      <c r="F145" s="60">
        <f>F143-F144</f>
        <v>107806.5</v>
      </c>
    </row>
    <row r="146" spans="1:6" ht="12.75">
      <c r="A146" s="61"/>
      <c r="B146" s="62"/>
      <c r="C146" s="61"/>
      <c r="D146" s="63"/>
      <c r="E146" s="61"/>
      <c r="F146" s="64"/>
    </row>
    <row r="147" spans="1:6" ht="12.75">
      <c r="A147" s="61"/>
      <c r="B147" s="65"/>
      <c r="C147" s="61"/>
      <c r="D147" s="63"/>
      <c r="E147" s="61"/>
      <c r="F147" s="61"/>
    </row>
    <row r="148" ht="13.5" thickBot="1">
      <c r="B148" s="66" t="s">
        <v>39</v>
      </c>
    </row>
    <row r="149" spans="1:6" ht="12.75">
      <c r="A149" s="67">
        <v>1</v>
      </c>
      <c r="B149" s="68" t="s">
        <v>40</v>
      </c>
      <c r="C149" s="214" t="s">
        <v>41</v>
      </c>
      <c r="D149" s="214"/>
      <c r="E149" s="214"/>
      <c r="F149" s="69">
        <f>F143*0.02</f>
        <v>2395.7000000000003</v>
      </c>
    </row>
    <row r="150" spans="1:6" ht="13.5" thickBot="1">
      <c r="A150" s="70">
        <v>2</v>
      </c>
      <c r="B150" s="71" t="s">
        <v>42</v>
      </c>
      <c r="C150" s="226" t="s">
        <v>43</v>
      </c>
      <c r="D150" s="226"/>
      <c r="E150" s="226"/>
      <c r="F150" s="172">
        <f>F143*0.09</f>
        <v>10780.65</v>
      </c>
    </row>
    <row r="151" spans="1:6" ht="13.5" thickBot="1">
      <c r="A151" s="72"/>
      <c r="B151" s="73" t="s">
        <v>44</v>
      </c>
      <c r="C151" s="215"/>
      <c r="D151" s="215"/>
      <c r="E151" s="216"/>
      <c r="F151" s="173">
        <f>SUM(F149:F150)</f>
        <v>13176.35</v>
      </c>
    </row>
    <row r="153" spans="2:5" ht="13.5" thickBot="1">
      <c r="B153" s="74" t="s">
        <v>45</v>
      </c>
      <c r="C153" s="170">
        <f>F145+F151</f>
        <v>120982.85</v>
      </c>
      <c r="D153" s="171" t="s">
        <v>46</v>
      </c>
      <c r="E153" s="75"/>
    </row>
    <row r="154" spans="1:6" ht="12.75">
      <c r="A154" s="76"/>
      <c r="B154" s="77"/>
      <c r="C154" s="78"/>
      <c r="D154" s="79"/>
      <c r="E154" s="80"/>
      <c r="F154" s="81"/>
    </row>
    <row r="155" spans="1:2" ht="12.75">
      <c r="A155" s="2" t="s">
        <v>47</v>
      </c>
      <c r="B155" s="1" t="s">
        <v>48</v>
      </c>
    </row>
    <row r="156" ht="12.75">
      <c r="B156" s="1" t="s">
        <v>49</v>
      </c>
    </row>
    <row r="157" spans="1:2" ht="12.75">
      <c r="A157" s="2" t="s">
        <v>47</v>
      </c>
      <c r="B157" s="1" t="s">
        <v>50</v>
      </c>
    </row>
    <row r="159" spans="2:6" ht="12.75">
      <c r="B159" s="82" t="s">
        <v>54</v>
      </c>
      <c r="C159" s="83"/>
      <c r="D159" s="84"/>
      <c r="E159" s="83"/>
      <c r="F159" s="85"/>
    </row>
    <row r="160" spans="2:6" ht="63" customHeight="1">
      <c r="B160" s="217" t="s">
        <v>55</v>
      </c>
      <c r="C160" s="218"/>
      <c r="D160" s="218"/>
      <c r="E160" s="218"/>
      <c r="F160" s="86"/>
    </row>
    <row r="161" spans="2:6" ht="12.75">
      <c r="B161" s="82" t="s">
        <v>56</v>
      </c>
      <c r="C161" s="87"/>
      <c r="D161" s="84"/>
      <c r="E161" s="87"/>
      <c r="F161" s="86"/>
    </row>
    <row r="162" spans="2:6" ht="15">
      <c r="B162" s="88"/>
      <c r="C162" s="88"/>
      <c r="D162" s="89"/>
      <c r="E162" s="88"/>
      <c r="F162" s="89"/>
    </row>
    <row r="163" spans="2:6" ht="12.75">
      <c r="B163" s="90" t="s">
        <v>51</v>
      </c>
      <c r="C163" s="213" t="s">
        <v>52</v>
      </c>
      <c r="D163" s="213"/>
      <c r="E163" s="213"/>
      <c r="F163" s="213"/>
    </row>
    <row r="164" spans="2:6" ht="15">
      <c r="B164" s="88"/>
      <c r="C164" s="88"/>
      <c r="D164" s="89"/>
      <c r="E164" s="88"/>
      <c r="F164" s="89"/>
    </row>
  </sheetData>
  <sheetProtection/>
  <mergeCells count="26">
    <mergeCell ref="M12:N12"/>
    <mergeCell ref="Q12:R12"/>
    <mergeCell ref="C150:E150"/>
    <mergeCell ref="A6:B6"/>
    <mergeCell ref="D6:F6"/>
    <mergeCell ref="A55:F55"/>
    <mergeCell ref="C163:F163"/>
    <mergeCell ref="C149:E149"/>
    <mergeCell ref="C151:E151"/>
    <mergeCell ref="B160:E160"/>
    <mergeCell ref="A9:F9"/>
    <mergeCell ref="A11:F11"/>
    <mergeCell ref="A33:F33"/>
    <mergeCell ref="A79:F79"/>
    <mergeCell ref="A95:F95"/>
    <mergeCell ref="A134:F134"/>
    <mergeCell ref="A1:F1"/>
    <mergeCell ref="A2:F2"/>
    <mergeCell ref="A3:F3"/>
    <mergeCell ref="A4:B4"/>
    <mergeCell ref="A124:F124"/>
    <mergeCell ref="D4:F4"/>
    <mergeCell ref="A5:B5"/>
    <mergeCell ref="D5:F5"/>
    <mergeCell ref="A7:F7"/>
    <mergeCell ref="A8:F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2012-05-17T19:04:08Z</dcterms:modified>
  <cp:category/>
  <cp:version/>
  <cp:contentType/>
  <cp:contentStatus/>
</cp:coreProperties>
</file>